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60" windowWidth="14115" windowHeight="7710"/>
  </bookViews>
  <sheets>
    <sheet name="Krycí list" sheetId="1" r:id="rId1"/>
    <sheet name="Rekapitulace" sheetId="2" r:id="rId2"/>
    <sheet name="Položky" sheetId="3" r:id="rId3"/>
  </sheets>
  <definedNames>
    <definedName name="cisloobjektu">'Krycí list'!$A$4</definedName>
    <definedName name="cislostavby">'Krycí list'!$A$6</definedName>
    <definedName name="Datum">'Krycí list'!$B$26</definedName>
    <definedName name="Dil">Rekapitulace!$A$6</definedName>
    <definedName name="Dodavka">Rekapitulace!$G$8</definedName>
    <definedName name="Dodavka0">Položky!#REF!</definedName>
    <definedName name="HSV">Rekapitulace!$E$8</definedName>
    <definedName name="HSV0">Položky!#REF!</definedName>
    <definedName name="HZS">Rekapitulace!$I$8</definedName>
    <definedName name="HZS0">Položky!#REF!</definedName>
    <definedName name="JKSO">'Krycí list'!$F$4</definedName>
    <definedName name="MJ">'Krycí list'!$G$4</definedName>
    <definedName name="Mont">Rekapitulace!$H$8</definedName>
    <definedName name="Montaz0">Položky!#REF!</definedName>
    <definedName name="NazevDilu">Rekapitulace!$B$6</definedName>
    <definedName name="nazevobjektu">'Krycí list'!$C$4</definedName>
    <definedName name="nazevstavby">'Krycí list'!$C$6</definedName>
    <definedName name="_xlnm.Print_Titles" localSheetId="2">Položky!$1:$6</definedName>
    <definedName name="_xlnm.Print_Titles" localSheetId="1">Rekapitulace!$1:$6</definedName>
    <definedName name="Objednatel">'Krycí list'!$C$8</definedName>
    <definedName name="_xlnm.Print_Area" localSheetId="0">'Krycí list'!$A$1:$G$45</definedName>
    <definedName name="_xlnm.Print_Area" localSheetId="2">Položky!$A$1:$G$87</definedName>
    <definedName name="_xlnm.Print_Area" localSheetId="1">Rekapitulace!$A$1:$I$14</definedName>
    <definedName name="PocetMJ">'Krycí list'!$G$7</definedName>
    <definedName name="Poznamka">'Krycí list'!$B$37</definedName>
    <definedName name="Projektant">'Krycí list'!$C$7</definedName>
    <definedName name="PSV">Rekapitulace!$F$8</definedName>
    <definedName name="PSV0">Položky!#REF!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Rekapitulace!$H$14</definedName>
    <definedName name="VRNKc">Rekapitulace!$E$13</definedName>
    <definedName name="VRNnazev">Rekapitulace!$A$13</definedName>
    <definedName name="VRNproc">Rekapitulace!$F$13</definedName>
    <definedName name="VRNzakl">Rekapitulace!$G$13</definedName>
    <definedName name="Zakazka">'Krycí list'!$G$9</definedName>
    <definedName name="Zaklad22">'Krycí list'!$F$32</definedName>
    <definedName name="Zaklad5">'Krycí list'!$F$30</definedName>
    <definedName name="Zhotovitel">'Krycí list'!$E$11</definedName>
  </definedNames>
  <calcPr calcId="125725" fullCalcOnLoad="1"/>
</workbook>
</file>

<file path=xl/calcChain.xml><?xml version="1.0" encoding="utf-8"?>
<calcChain xmlns="http://schemas.openxmlformats.org/spreadsheetml/2006/main">
  <c r="BE86" i="3"/>
  <c r="BD86"/>
  <c r="BC86"/>
  <c r="BB86"/>
  <c r="BA86"/>
  <c r="G86"/>
  <c r="BE85"/>
  <c r="BD85"/>
  <c r="BC85"/>
  <c r="BB85"/>
  <c r="BA85"/>
  <c r="G85"/>
  <c r="BE84"/>
  <c r="BD84"/>
  <c r="BC84"/>
  <c r="BB84"/>
  <c r="BA84"/>
  <c r="G84"/>
  <c r="BE83"/>
  <c r="BD83"/>
  <c r="BC83"/>
  <c r="BB83"/>
  <c r="BA83"/>
  <c r="G83"/>
  <c r="BE82"/>
  <c r="BD82"/>
  <c r="BC82"/>
  <c r="BB82"/>
  <c r="BA82"/>
  <c r="G82"/>
  <c r="BE81"/>
  <c r="BD81"/>
  <c r="BC81"/>
  <c r="BB81"/>
  <c r="BA81"/>
  <c r="G81"/>
  <c r="BE80"/>
  <c r="BD80"/>
  <c r="BC80"/>
  <c r="BB80"/>
  <c r="BA80"/>
  <c r="G80"/>
  <c r="BE79"/>
  <c r="BD79"/>
  <c r="BC79"/>
  <c r="BB79"/>
  <c r="BA79"/>
  <c r="G79"/>
  <c r="BE78"/>
  <c r="BD78"/>
  <c r="BC78"/>
  <c r="BB78"/>
  <c r="BA78"/>
  <c r="G78"/>
  <c r="BE77"/>
  <c r="BD77"/>
  <c r="BC77"/>
  <c r="BB77"/>
  <c r="BA77"/>
  <c r="G77"/>
  <c r="BE76"/>
  <c r="BD76"/>
  <c r="BC76"/>
  <c r="BB76"/>
  <c r="BA76"/>
  <c r="G76"/>
  <c r="BE75"/>
  <c r="BD75"/>
  <c r="BC75"/>
  <c r="BB75"/>
  <c r="BA75"/>
  <c r="G75"/>
  <c r="BE74"/>
  <c r="BD74"/>
  <c r="BC74"/>
  <c r="BB74"/>
  <c r="BA74"/>
  <c r="G74"/>
  <c r="BE73"/>
  <c r="BD73"/>
  <c r="BC73"/>
  <c r="BB73"/>
  <c r="BA73"/>
  <c r="G73"/>
  <c r="BE72"/>
  <c r="BD72"/>
  <c r="BC72"/>
  <c r="BB72"/>
  <c r="BA72"/>
  <c r="G72"/>
  <c r="BE71"/>
  <c r="BD71"/>
  <c r="BC71"/>
  <c r="BB71"/>
  <c r="BA71"/>
  <c r="G71"/>
  <c r="BE70"/>
  <c r="BD70"/>
  <c r="BC70"/>
  <c r="BB70"/>
  <c r="BA70"/>
  <c r="G70"/>
  <c r="BE69"/>
  <c r="BD69"/>
  <c r="BC69"/>
  <c r="BB69"/>
  <c r="BA69"/>
  <c r="G69"/>
  <c r="BE68"/>
  <c r="BD68"/>
  <c r="BC68"/>
  <c r="BB68"/>
  <c r="BA68"/>
  <c r="G68"/>
  <c r="BE67"/>
  <c r="BD67"/>
  <c r="BC67"/>
  <c r="BB67"/>
  <c r="BA67"/>
  <c r="G67"/>
  <c r="BE66"/>
  <c r="BD66"/>
  <c r="BC66"/>
  <c r="BB66"/>
  <c r="BA66"/>
  <c r="G66"/>
  <c r="BE65"/>
  <c r="BD65"/>
  <c r="BC65"/>
  <c r="BB65"/>
  <c r="BA65"/>
  <c r="G65"/>
  <c r="BE64"/>
  <c r="BD64"/>
  <c r="BC64"/>
  <c r="BB64"/>
  <c r="BA64"/>
  <c r="G64"/>
  <c r="BE63"/>
  <c r="BD63"/>
  <c r="BC63"/>
  <c r="BB63"/>
  <c r="BA63"/>
  <c r="G63"/>
  <c r="BE62"/>
  <c r="BD62"/>
  <c r="BC62"/>
  <c r="BB62"/>
  <c r="BA62"/>
  <c r="G62"/>
  <c r="BE61"/>
  <c r="BD61"/>
  <c r="BC61"/>
  <c r="BB61"/>
  <c r="BA61"/>
  <c r="G61"/>
  <c r="BE60"/>
  <c r="BD60"/>
  <c r="BC60"/>
  <c r="BB60"/>
  <c r="BA60"/>
  <c r="G60"/>
  <c r="BE59"/>
  <c r="BD59"/>
  <c r="BC59"/>
  <c r="BB59"/>
  <c r="BA59"/>
  <c r="G59"/>
  <c r="BE58"/>
  <c r="BD58"/>
  <c r="BC58"/>
  <c r="BB58"/>
  <c r="BA58"/>
  <c r="G58"/>
  <c r="BE57"/>
  <c r="BD57"/>
  <c r="BC57"/>
  <c r="BB57"/>
  <c r="BA57"/>
  <c r="G57"/>
  <c r="BE56"/>
  <c r="BD56"/>
  <c r="BC56"/>
  <c r="BB56"/>
  <c r="BA56"/>
  <c r="G56"/>
  <c r="BE55"/>
  <c r="BD55"/>
  <c r="BC55"/>
  <c r="BB55"/>
  <c r="BA55"/>
  <c r="G55"/>
  <c r="BE54"/>
  <c r="BD54"/>
  <c r="BC54"/>
  <c r="BB54"/>
  <c r="BA54"/>
  <c r="G54"/>
  <c r="BE53"/>
  <c r="BD53"/>
  <c r="BC53"/>
  <c r="BB53"/>
  <c r="BA53"/>
  <c r="G53"/>
  <c r="BE52"/>
  <c r="BD52"/>
  <c r="BC52"/>
  <c r="BB52"/>
  <c r="BA52"/>
  <c r="G52"/>
  <c r="BE51"/>
  <c r="BD51"/>
  <c r="BC51"/>
  <c r="BB51"/>
  <c r="BA51"/>
  <c r="G51"/>
  <c r="BE50"/>
  <c r="BD50"/>
  <c r="BC50"/>
  <c r="BB50"/>
  <c r="BA50"/>
  <c r="G50"/>
  <c r="BE49"/>
  <c r="BD49"/>
  <c r="BC49"/>
  <c r="BB49"/>
  <c r="BA49"/>
  <c r="G49"/>
  <c r="BE48"/>
  <c r="BD48"/>
  <c r="BC48"/>
  <c r="BB48"/>
  <c r="BA48"/>
  <c r="G48"/>
  <c r="BE47"/>
  <c r="BD47"/>
  <c r="BC47"/>
  <c r="BB47"/>
  <c r="BA47"/>
  <c r="G47"/>
  <c r="BE46"/>
  <c r="BD46"/>
  <c r="BC46"/>
  <c r="BB46"/>
  <c r="BA46"/>
  <c r="G46"/>
  <c r="BE45"/>
  <c r="BD45"/>
  <c r="BC45"/>
  <c r="BB45"/>
  <c r="BA45"/>
  <c r="G45"/>
  <c r="BE44"/>
  <c r="BD44"/>
  <c r="BC44"/>
  <c r="BB44"/>
  <c r="BA44"/>
  <c r="G44"/>
  <c r="BE43"/>
  <c r="BD43"/>
  <c r="BC43"/>
  <c r="BB43"/>
  <c r="BA43"/>
  <c r="G43"/>
  <c r="BE42"/>
  <c r="BD42"/>
  <c r="BC42"/>
  <c r="BB42"/>
  <c r="BA42"/>
  <c r="G42"/>
  <c r="BE41"/>
  <c r="BD41"/>
  <c r="BC41"/>
  <c r="BB41"/>
  <c r="BA41"/>
  <c r="G41"/>
  <c r="BE40"/>
  <c r="BD40"/>
  <c r="BC40"/>
  <c r="BB40"/>
  <c r="BA40"/>
  <c r="G40"/>
  <c r="BE39"/>
  <c r="BD39"/>
  <c r="BC39"/>
  <c r="BB39"/>
  <c r="BA39"/>
  <c r="G39"/>
  <c r="BE38"/>
  <c r="BD38"/>
  <c r="BC38"/>
  <c r="BB38"/>
  <c r="BA38"/>
  <c r="G38"/>
  <c r="BE37"/>
  <c r="BD37"/>
  <c r="BC37"/>
  <c r="BB37"/>
  <c r="BA37"/>
  <c r="G37"/>
  <c r="BE36"/>
  <c r="BD36"/>
  <c r="BC36"/>
  <c r="BB36"/>
  <c r="BA36"/>
  <c r="G36"/>
  <c r="BE35"/>
  <c r="BD35"/>
  <c r="BC35"/>
  <c r="BB35"/>
  <c r="BA35"/>
  <c r="G35"/>
  <c r="BE34"/>
  <c r="BD34"/>
  <c r="BC34"/>
  <c r="BB34"/>
  <c r="BA34"/>
  <c r="G34"/>
  <c r="BE33"/>
  <c r="BD33"/>
  <c r="BC33"/>
  <c r="BB33"/>
  <c r="G33"/>
  <c r="BA33" s="1"/>
  <c r="BE32"/>
  <c r="BD32"/>
  <c r="BC32"/>
  <c r="BB32"/>
  <c r="G32"/>
  <c r="BA32" s="1"/>
  <c r="BE31"/>
  <c r="BD31"/>
  <c r="BC31"/>
  <c r="BB31"/>
  <c r="BA31"/>
  <c r="G31"/>
  <c r="BE30"/>
  <c r="BD30"/>
  <c r="BC30"/>
  <c r="BB30"/>
  <c r="G30"/>
  <c r="BA30" s="1"/>
  <c r="BE29"/>
  <c r="BD29"/>
  <c r="BC29"/>
  <c r="BB29"/>
  <c r="G29"/>
  <c r="BA29" s="1"/>
  <c r="BE28"/>
  <c r="BD28"/>
  <c r="BC28"/>
  <c r="BB28"/>
  <c r="G28"/>
  <c r="BA28" s="1"/>
  <c r="BE27"/>
  <c r="BD27"/>
  <c r="BC27"/>
  <c r="BB27"/>
  <c r="BA27"/>
  <c r="G27"/>
  <c r="BE26"/>
  <c r="BD26"/>
  <c r="BC26"/>
  <c r="BB26"/>
  <c r="G26"/>
  <c r="BA26" s="1"/>
  <c r="BE25"/>
  <c r="BD25"/>
  <c r="BC25"/>
  <c r="BB25"/>
  <c r="BA25"/>
  <c r="G25"/>
  <c r="BE24"/>
  <c r="BD24"/>
  <c r="BC24"/>
  <c r="BB24"/>
  <c r="G24"/>
  <c r="BA24" s="1"/>
  <c r="BE23"/>
  <c r="BD23"/>
  <c r="BC23"/>
  <c r="BB23"/>
  <c r="BA23"/>
  <c r="G23"/>
  <c r="BE22"/>
  <c r="BD22"/>
  <c r="BC22"/>
  <c r="BB22"/>
  <c r="BA22"/>
  <c r="G22"/>
  <c r="BE21"/>
  <c r="BD21"/>
  <c r="BC21"/>
  <c r="BB21"/>
  <c r="BA21"/>
  <c r="G21"/>
  <c r="BE20"/>
  <c r="BD20"/>
  <c r="BC20"/>
  <c r="BB20"/>
  <c r="BA20"/>
  <c r="G20"/>
  <c r="BE19"/>
  <c r="BD19"/>
  <c r="BC19"/>
  <c r="BB19"/>
  <c r="G19"/>
  <c r="BA19" s="1"/>
  <c r="BE18"/>
  <c r="BD18"/>
  <c r="BC18"/>
  <c r="BB18"/>
  <c r="G18"/>
  <c r="BA18" s="1"/>
  <c r="BE17"/>
  <c r="BD17"/>
  <c r="BC17"/>
  <c r="BB17"/>
  <c r="G17"/>
  <c r="BA17" s="1"/>
  <c r="BE16"/>
  <c r="BD16"/>
  <c r="BC16"/>
  <c r="BB16"/>
  <c r="G16"/>
  <c r="BA16" s="1"/>
  <c r="BE15"/>
  <c r="BD15"/>
  <c r="BC15"/>
  <c r="BB15"/>
  <c r="BA15"/>
  <c r="G15"/>
  <c r="BE14"/>
  <c r="BD14"/>
  <c r="BC14"/>
  <c r="BB14"/>
  <c r="BA14"/>
  <c r="G14"/>
  <c r="BE13"/>
  <c r="BD13"/>
  <c r="BC13"/>
  <c r="BB13"/>
  <c r="BA13"/>
  <c r="G13"/>
  <c r="BE12"/>
  <c r="BD12"/>
  <c r="BC12"/>
  <c r="BB12"/>
  <c r="BA12"/>
  <c r="G12"/>
  <c r="BE11"/>
  <c r="BD11"/>
  <c r="BC11"/>
  <c r="BB11"/>
  <c r="BA11"/>
  <c r="G11"/>
  <c r="BE10"/>
  <c r="BD10"/>
  <c r="BC10"/>
  <c r="BB10"/>
  <c r="G10"/>
  <c r="BA10" s="1"/>
  <c r="BE9"/>
  <c r="BD9"/>
  <c r="BC9"/>
  <c r="BB9"/>
  <c r="G9"/>
  <c r="BA9" s="1"/>
  <c r="BA87" s="1"/>
  <c r="E7" i="2" s="1"/>
  <c r="E8" s="1"/>
  <c r="C16" i="1" s="1"/>
  <c r="BE8" i="3"/>
  <c r="BD8"/>
  <c r="BC8"/>
  <c r="BB8"/>
  <c r="BA8"/>
  <c r="G8"/>
  <c r="B7" i="2"/>
  <c r="A7"/>
  <c r="BE87" i="3"/>
  <c r="I7" i="2" s="1"/>
  <c r="I8" s="1"/>
  <c r="C20" i="1" s="1"/>
  <c r="BD87" i="3"/>
  <c r="H7" i="2" s="1"/>
  <c r="H8" s="1"/>
  <c r="C15" i="1" s="1"/>
  <c r="BC87" i="3"/>
  <c r="G7" i="2" s="1"/>
  <c r="G8" s="1"/>
  <c r="C14" i="1" s="1"/>
  <c r="BB87" i="3"/>
  <c r="F7" i="2" s="1"/>
  <c r="F8" s="1"/>
  <c r="C17" i="1" s="1"/>
  <c r="G87" i="3"/>
  <c r="C87"/>
  <c r="C4"/>
  <c r="F3"/>
  <c r="C3"/>
  <c r="H14" i="2"/>
  <c r="I13"/>
  <c r="G13"/>
  <c r="C2"/>
  <c r="C1"/>
  <c r="F33" i="1"/>
  <c r="F31"/>
  <c r="G22"/>
  <c r="G21" s="1"/>
  <c r="G8"/>
  <c r="F34" l="1"/>
  <c r="C18"/>
  <c r="C21" s="1"/>
  <c r="C22" s="1"/>
</calcChain>
</file>

<file path=xl/sharedStrings.xml><?xml version="1.0" encoding="utf-8"?>
<sst xmlns="http://schemas.openxmlformats.org/spreadsheetml/2006/main" count="333" uniqueCount="230">
  <si>
    <t>KRYCÍ LIST ROZPOČTU</t>
  </si>
  <si>
    <t>Objekt :</t>
  </si>
  <si>
    <t>Název objektu :</t>
  </si>
  <si>
    <t>JKSO :</t>
  </si>
  <si>
    <t xml:space="preserve"> </t>
  </si>
  <si>
    <t>Stavba :</t>
  </si>
  <si>
    <t>Název stavby :</t>
  </si>
  <si>
    <t>SKP :</t>
  </si>
  <si>
    <t>Projektant :</t>
  </si>
  <si>
    <t>Počet měrných jednotek :</t>
  </si>
  <si>
    <t>Objednatel :</t>
  </si>
  <si>
    <t>Náklady na MJ :</t>
  </si>
  <si>
    <t>Počet listů :</t>
  </si>
  <si>
    <t>Zakázkové číslo :</t>
  </si>
  <si>
    <t>Zpracovatel projektu :</t>
  </si>
  <si>
    <t>Zhotovitel :</t>
  </si>
  <si>
    <t>ROZPOČTOVÉ NÁKLADY</t>
  </si>
  <si>
    <t>Rozpočtové náklady II. a III. hlavy</t>
  </si>
  <si>
    <t>Vedlejší rozpočtové náklady</t>
  </si>
  <si>
    <t>Dodávka celkem</t>
  </si>
  <si>
    <t>Z</t>
  </si>
  <si>
    <t>Montáž celkem</t>
  </si>
  <si>
    <t>R</t>
  </si>
  <si>
    <t>HSV celkem</t>
  </si>
  <si>
    <t>N</t>
  </si>
  <si>
    <t>PSV celkem</t>
  </si>
  <si>
    <t>ZRN celkem</t>
  </si>
  <si>
    <t>HZS</t>
  </si>
  <si>
    <t>RN II.a III.hlavy</t>
  </si>
  <si>
    <t>Ostatní VRN</t>
  </si>
  <si>
    <t>ZRN+VRN+HZS</t>
  </si>
  <si>
    <t>VRN celkem</t>
  </si>
  <si>
    <t>Vypracoval</t>
  </si>
  <si>
    <t>Za zhotovitele</t>
  </si>
  <si>
    <t>Za objednatele</t>
  </si>
  <si>
    <t>Jméno :</t>
  </si>
  <si>
    <t>Datum :</t>
  </si>
  <si>
    <t>Podpis:</t>
  </si>
  <si>
    <t>Podpis :</t>
  </si>
  <si>
    <t>Základ pro DPH</t>
  </si>
  <si>
    <t>%  činí :</t>
  </si>
  <si>
    <t>DPH</t>
  </si>
  <si>
    <t>CENA ZA OBJEKT CELKEM</t>
  </si>
  <si>
    <t>Poznámka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</si>
  <si>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</si>
  <si>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</si>
  <si>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</si>
  <si>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</si>
  <si>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</si>
  <si>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</si>
  <si>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</si>
  <si>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</si>
  <si>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</si>
  <si>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</si>
  <si>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</si>
  <si>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</si>
  <si>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</si>
  <si>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 xml:space="preserve">Položkový rozpočet 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</si>
  <si>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</si>
  <si>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</si>
  <si>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</si>
  <si>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</si>
  <si>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</si>
  <si>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</si>
  <si>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</si>
  <si>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</si>
  <si>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Celkem za</t>
  </si>
  <si>
    <t>Rekonstrukce zahrad u Domova Čujkovova</t>
  </si>
  <si>
    <t>Rostlinný materiál - část B, příloha č.2</t>
  </si>
  <si>
    <t>13</t>
  </si>
  <si>
    <t>Rostlinný materiál</t>
  </si>
  <si>
    <t>026-00001</t>
  </si>
  <si>
    <t>Physocarpus opulifolius Doabolo 30-40</t>
  </si>
  <si>
    <t>kus</t>
  </si>
  <si>
    <t>026-00002</t>
  </si>
  <si>
    <t>Syringa vulgaris Andenken an Ludwig Spath 80-100</t>
  </si>
  <si>
    <t>026-00003</t>
  </si>
  <si>
    <t>Fosythia x intermedia Lynwood 30-40</t>
  </si>
  <si>
    <t>026-00004</t>
  </si>
  <si>
    <t>Viburnum opulus 40-60</t>
  </si>
  <si>
    <t>026-00005</t>
  </si>
  <si>
    <t>Spirea vanhouttei 40-60</t>
  </si>
  <si>
    <t>026-00006</t>
  </si>
  <si>
    <t>Hibiscus syr. Woodbridge 30-40</t>
  </si>
  <si>
    <t>026-00007</t>
  </si>
  <si>
    <t>Spirea bumalda Antony Waterer 20-30</t>
  </si>
  <si>
    <t>026-00008</t>
  </si>
  <si>
    <t>Cornus alba Elegantissima 40-60</t>
  </si>
  <si>
    <t>026-00009</t>
  </si>
  <si>
    <t xml:space="preserve">Hosta Cherry Berry </t>
  </si>
  <si>
    <t>026-00010</t>
  </si>
  <si>
    <t>Hydrangea arborescens Annabelle 30-40</t>
  </si>
  <si>
    <t>026-00011</t>
  </si>
  <si>
    <t>Mahonia aq. Smaragd 30-40</t>
  </si>
  <si>
    <t>026-00012</t>
  </si>
  <si>
    <t xml:space="preserve">Hosta Memorys Dorothy </t>
  </si>
  <si>
    <t>026-00013</t>
  </si>
  <si>
    <t>Juniperus communis Green Carpet 20-30</t>
  </si>
  <si>
    <t>026-00014</t>
  </si>
  <si>
    <t>Azalea  KH Chanel 30-40</t>
  </si>
  <si>
    <t>026-00015</t>
  </si>
  <si>
    <t>Azalea KH Jock Brydon 30-40</t>
  </si>
  <si>
    <t>026-00016</t>
  </si>
  <si>
    <t>Rhododendron T Nova Zembla 40-60</t>
  </si>
  <si>
    <t>026-00017</t>
  </si>
  <si>
    <t>Rhododendron T Marcel Menard 40-60</t>
  </si>
  <si>
    <t>026-00018</t>
  </si>
  <si>
    <t>Rhododendron Y Dreamland 40-60</t>
  </si>
  <si>
    <t>026-00019</t>
  </si>
  <si>
    <t>Berberis thunbergii Red Chief 30-40</t>
  </si>
  <si>
    <t>026-00020</t>
  </si>
  <si>
    <t>Rhododendron Calsap 30-40</t>
  </si>
  <si>
    <t>026-00021</t>
  </si>
  <si>
    <t>Rhododendron Y Percy Wiseman 20-30</t>
  </si>
  <si>
    <t>026-00022</t>
  </si>
  <si>
    <t>Chamaecyparis laws Stewartii 100-120</t>
  </si>
  <si>
    <t>026-00023</t>
  </si>
  <si>
    <t>Pinus mugo pumilio 15-20</t>
  </si>
  <si>
    <t>026-0024</t>
  </si>
  <si>
    <t>Rhododendron T Germania 30-40</t>
  </si>
  <si>
    <t>026-00025</t>
  </si>
  <si>
    <t>Rhododendron T Kokardia 30-40</t>
  </si>
  <si>
    <t>026-00026</t>
  </si>
  <si>
    <t>Rhododendron Y Fantastica 20-30</t>
  </si>
  <si>
    <t>026-00027</t>
  </si>
  <si>
    <t>Stephanandra inc.Crispa 15.10.2015</t>
  </si>
  <si>
    <t>026-00028</t>
  </si>
  <si>
    <t>Azalea J Melina 20-30</t>
  </si>
  <si>
    <t>026-00029</t>
  </si>
  <si>
    <t xml:space="preserve">Alchemilla mollis </t>
  </si>
  <si>
    <t>026-00030</t>
  </si>
  <si>
    <t xml:space="preserve">Hosta Great Expectation </t>
  </si>
  <si>
    <t>026-00031</t>
  </si>
  <si>
    <t>Azalea KH Harvest Moon 30-40</t>
  </si>
  <si>
    <t>026-00032</t>
  </si>
  <si>
    <t>Azalea KH Juniduft 30-40</t>
  </si>
  <si>
    <t>026-00033</t>
  </si>
  <si>
    <t>Rhododendron Y Sneezy 20-30</t>
  </si>
  <si>
    <t>026-00034</t>
  </si>
  <si>
    <t>Chaenomeles sup.Pink Lady 20-30</t>
  </si>
  <si>
    <t>026-00035</t>
  </si>
  <si>
    <t>Chamaecyparis pisif. Filifera Nana 30-40</t>
  </si>
  <si>
    <t>026-00036</t>
  </si>
  <si>
    <t>Corylus avellana Contorta 40-60</t>
  </si>
  <si>
    <t>026-00037</t>
  </si>
  <si>
    <t>Potentila frut Pink Queen 20-30</t>
  </si>
  <si>
    <t>026-00038</t>
  </si>
  <si>
    <t>Azalea J Geisha Red 20-30</t>
  </si>
  <si>
    <t>026-00039</t>
  </si>
  <si>
    <t xml:space="preserve">Sedum spectabile </t>
  </si>
  <si>
    <t>026-00040</t>
  </si>
  <si>
    <t xml:space="preserve">Heuchera americana Palace Purple </t>
  </si>
  <si>
    <t>026-00041</t>
  </si>
  <si>
    <t>Prunus serrul.Amanogawa 14.12.2015</t>
  </si>
  <si>
    <t>026-00042</t>
  </si>
  <si>
    <t>Cotoneaster Eicholz 20-30</t>
  </si>
  <si>
    <t>026-00043</t>
  </si>
  <si>
    <t>Berberis thunbergii Atropurpurea Nana 15-20</t>
  </si>
  <si>
    <t>026-00044</t>
  </si>
  <si>
    <t>Hypericum moserianum 20-30</t>
  </si>
  <si>
    <t>026-00045</t>
  </si>
  <si>
    <t xml:space="preserve">Hosta So Sweet </t>
  </si>
  <si>
    <t>026-00046</t>
  </si>
  <si>
    <t>Weigela florida Sunny Princess 20-30</t>
  </si>
  <si>
    <t>026-00047</t>
  </si>
  <si>
    <t>Spirea cinerea grefsheim 20-30</t>
  </si>
  <si>
    <t>026-00048</t>
  </si>
  <si>
    <t>Thuja occidentalis Smaragd 80-100</t>
  </si>
  <si>
    <t>026-00049</t>
  </si>
  <si>
    <t>Philadelphus Virginal 20-30</t>
  </si>
  <si>
    <t>026-00050</t>
  </si>
  <si>
    <t>Deutzia scabra Plena 20-30</t>
  </si>
  <si>
    <t>026-00051</t>
  </si>
  <si>
    <t>Potentila frut. Abbotswood 20-30</t>
  </si>
  <si>
    <t>026-00052</t>
  </si>
  <si>
    <t>Thuja occidentalis Europa Gold 100-120</t>
  </si>
  <si>
    <t>026-00053</t>
  </si>
  <si>
    <t>Buddleja dav.Royal Red 20-30</t>
  </si>
  <si>
    <t>026-00054</t>
  </si>
  <si>
    <t>Berberis thunb.Harlequin 15-20</t>
  </si>
  <si>
    <t>026-00055</t>
  </si>
  <si>
    <t>Spirea japonica genpei 20-30</t>
  </si>
  <si>
    <t>026-00056</t>
  </si>
  <si>
    <t>Weigela Red Prince 20-30</t>
  </si>
  <si>
    <t>026-00057</t>
  </si>
  <si>
    <t>Larix decidua Pendula 200-250</t>
  </si>
  <si>
    <t>026-00058</t>
  </si>
  <si>
    <t xml:space="preserve">Bergenia cordifolia </t>
  </si>
  <si>
    <t>026-00059</t>
  </si>
  <si>
    <t>Rosa Fairy dance 15-20</t>
  </si>
  <si>
    <t>026-00060</t>
  </si>
  <si>
    <t xml:space="preserve">Waldsteinia geoides </t>
  </si>
  <si>
    <t>026-00061</t>
  </si>
  <si>
    <t xml:space="preserve">Pennisetum alopecuroides </t>
  </si>
  <si>
    <t>026-00062</t>
  </si>
  <si>
    <t>Viburnum Pragense 30-40</t>
  </si>
  <si>
    <t>026-00063</t>
  </si>
  <si>
    <t>Spirea jap. Little Princess 20-30</t>
  </si>
  <si>
    <t>026-00064</t>
  </si>
  <si>
    <t>Clematis Nelly Moser 40</t>
  </si>
  <si>
    <t>026-00065</t>
  </si>
  <si>
    <t>Clematis The President 40</t>
  </si>
  <si>
    <t>026-00066</t>
  </si>
  <si>
    <t>Acer palm. Atropurpureum soliter.</t>
  </si>
  <si>
    <t>026-00067</t>
  </si>
  <si>
    <t xml:space="preserve">Hosta Regal Splendor </t>
  </si>
  <si>
    <t>026-00068</t>
  </si>
  <si>
    <t>Hydrangea macr. Rosita 30-40</t>
  </si>
  <si>
    <t>026-00069</t>
  </si>
  <si>
    <t>Salix caprea Kilmarnock 120km</t>
  </si>
  <si>
    <t>026-00070</t>
  </si>
  <si>
    <t>Caryopteris cland. Inoveris 20-30</t>
  </si>
  <si>
    <t>026-00071</t>
  </si>
  <si>
    <t>Prunus subh. Autumnalis Rosea 14.12.2015</t>
  </si>
  <si>
    <t>026-00072</t>
  </si>
  <si>
    <t xml:space="preserve">Hosta Blue Angel </t>
  </si>
  <si>
    <t>026-00073</t>
  </si>
  <si>
    <t xml:space="preserve">Vinca minor </t>
  </si>
  <si>
    <t>026-00074</t>
  </si>
  <si>
    <t>Betula pendula Yongii 14.12.2015</t>
  </si>
  <si>
    <t>026-00075</t>
  </si>
  <si>
    <t xml:space="preserve">Helleborus nigra </t>
  </si>
  <si>
    <t>026-00076</t>
  </si>
  <si>
    <t>Lonicera pileata Mossgreen 20-30</t>
  </si>
  <si>
    <t>026-00077</t>
  </si>
  <si>
    <t>Microbiota decussata 30-40</t>
  </si>
  <si>
    <t>026-00078</t>
  </si>
  <si>
    <t>Acer palm. Buterfly 20-30</t>
  </si>
  <si>
    <t>026-00079</t>
  </si>
  <si>
    <t xml:space="preserve">Geranium macrorrhizum </t>
  </si>
</sst>
</file>

<file path=xl/styles.xml><?xml version="1.0" encoding="utf-8"?>
<styleSheet xmlns="http://schemas.openxmlformats.org/spreadsheetml/2006/main">
  <numFmts count="3">
    <numFmt numFmtId="164" formatCode="dd/mm/yy"/>
    <numFmt numFmtId="165" formatCode="#,##0\ &quot;Kč&quot;"/>
    <numFmt numFmtId="166" formatCode="0.0"/>
  </numFmts>
  <fonts count="20">
    <font>
      <sz val="10"/>
      <name val="Arial CE"/>
      <charset val="238"/>
    </font>
    <font>
      <b/>
      <sz val="14"/>
      <name val="Arial CE"/>
      <family val="2"/>
      <charset val="238"/>
    </font>
    <font>
      <b/>
      <i/>
      <sz val="12"/>
      <name val="Arial CE"/>
      <family val="2"/>
      <charset val="238"/>
    </font>
    <font>
      <b/>
      <i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</font>
    <font>
      <sz val="9"/>
      <name val="Arial CE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sz val="10"/>
      <color indexed="9"/>
      <name val="Arial CE"/>
      <family val="2"/>
      <charset val="238"/>
    </font>
    <font>
      <sz val="8"/>
      <name val="Arial CE"/>
    </font>
    <font>
      <i/>
      <sz val="8"/>
      <name val="Arial CE"/>
      <family val="2"/>
      <charset val="238"/>
    </font>
    <font>
      <i/>
      <sz val="9"/>
      <name val="Arial CE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97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2" fillId="2" borderId="5" xfId="0" applyNumberFormat="1" applyFont="1" applyFill="1" applyBorder="1"/>
    <xf numFmtId="49" fontId="0" fillId="2" borderId="6" xfId="0" applyNumberFormat="1" applyFill="1" applyBorder="1"/>
    <xf numFmtId="0" fontId="3" fillId="2" borderId="0" xfId="0" applyFont="1" applyFill="1" applyBorder="1"/>
    <xf numFmtId="0" fontId="0" fillId="2" borderId="0" xfId="0" applyFill="1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3" xfId="0" applyNumberForma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0" fillId="0" borderId="11" xfId="0" applyNumberFormat="1" applyBorder="1"/>
    <xf numFmtId="0" fontId="0" fillId="0" borderId="10" xfId="0" applyNumberFormat="1" applyBorder="1"/>
    <xf numFmtId="0" fontId="0" fillId="0" borderId="12" xfId="0" applyNumberFormat="1" applyBorder="1"/>
    <xf numFmtId="0" fontId="0" fillId="0" borderId="0" xfId="0" applyNumberFormat="1"/>
    <xf numFmtId="3" fontId="0" fillId="0" borderId="12" xfId="0" applyNumberFormat="1" applyBorder="1"/>
    <xf numFmtId="0" fontId="0" fillId="0" borderId="16" xfId="0" applyBorder="1"/>
    <xf numFmtId="0" fontId="0" fillId="0" borderId="14" xfId="0" applyBorder="1"/>
    <xf numFmtId="0" fontId="0" fillId="0" borderId="17" xfId="0" applyBorder="1"/>
    <xf numFmtId="0" fontId="0" fillId="0" borderId="18" xfId="0" applyBorder="1"/>
    <xf numFmtId="0" fontId="0" fillId="0" borderId="5" xfId="0" applyBorder="1"/>
    <xf numFmtId="0" fontId="0" fillId="0" borderId="13" xfId="0" applyBorder="1"/>
    <xf numFmtId="3" fontId="0" fillId="0" borderId="0" xfId="0" applyNumberFormat="1"/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1" fillId="0" borderId="22" xfId="0" applyFont="1" applyBorder="1" applyAlignment="1">
      <alignment horizontal="centerContinuous" vertical="center"/>
    </xf>
    <xf numFmtId="0" fontId="6" fillId="0" borderId="23" xfId="0" applyFont="1" applyBorder="1" applyAlignment="1">
      <alignment horizontal="centerContinuous" vertical="center"/>
    </xf>
    <xf numFmtId="0" fontId="0" fillId="0" borderId="23" xfId="0" applyBorder="1" applyAlignment="1">
      <alignment horizontal="centerContinuous" vertical="center"/>
    </xf>
    <xf numFmtId="0" fontId="0" fillId="0" borderId="24" xfId="0" applyBorder="1" applyAlignment="1">
      <alignment horizontal="centerContinuous" vertical="center"/>
    </xf>
    <xf numFmtId="0" fontId="5" fillId="0" borderId="25" xfId="0" applyFont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centerContinuous"/>
    </xf>
    <xf numFmtId="0" fontId="5" fillId="0" borderId="26" xfId="0" applyFont="1" applyBorder="1" applyAlignment="1">
      <alignment horizontal="centerContinuous"/>
    </xf>
    <xf numFmtId="0" fontId="0" fillId="0" borderId="26" xfId="0" applyBorder="1" applyAlignment="1">
      <alignment horizontal="centerContinuous"/>
    </xf>
    <xf numFmtId="0" fontId="0" fillId="0" borderId="28" xfId="0" applyBorder="1"/>
    <xf numFmtId="0" fontId="0" fillId="0" borderId="20" xfId="0" applyBorder="1"/>
    <xf numFmtId="3" fontId="0" fillId="0" borderId="29" xfId="0" applyNumberFormat="1" applyBorder="1"/>
    <xf numFmtId="0" fontId="0" fillId="0" borderId="30" xfId="0" applyBorder="1"/>
    <xf numFmtId="3" fontId="0" fillId="0" borderId="31" xfId="0" applyNumberFormat="1" applyBorder="1"/>
    <xf numFmtId="0" fontId="0" fillId="0" borderId="32" xfId="0" applyBorder="1"/>
    <xf numFmtId="3" fontId="0" fillId="0" borderId="14" xfId="0" applyNumberFormat="1" applyBorder="1"/>
    <xf numFmtId="0" fontId="0" fillId="0" borderId="15" xfId="0" applyBorder="1"/>
    <xf numFmtId="0" fontId="0" fillId="0" borderId="33" xfId="0" applyBorder="1"/>
    <xf numFmtId="0" fontId="0" fillId="0" borderId="34" xfId="0" applyBorder="1"/>
    <xf numFmtId="0" fontId="7" fillId="0" borderId="16" xfId="0" applyFont="1" applyBorder="1"/>
    <xf numFmtId="3" fontId="0" fillId="0" borderId="35" xfId="0" applyNumberFormat="1" applyBorder="1"/>
    <xf numFmtId="0" fontId="0" fillId="0" borderId="36" xfId="0" applyBorder="1"/>
    <xf numFmtId="3" fontId="0" fillId="0" borderId="37" xfId="0" applyNumberFormat="1" applyBorder="1"/>
    <xf numFmtId="0" fontId="0" fillId="0" borderId="38" xfId="0" applyBorder="1"/>
    <xf numFmtId="0" fontId="0" fillId="0" borderId="39" xfId="0" applyBorder="1"/>
    <xf numFmtId="0" fontId="0" fillId="0" borderId="0" xfId="0" applyBorder="1" applyAlignment="1">
      <alignment horizontal="right"/>
    </xf>
    <xf numFmtId="164" fontId="0" fillId="0" borderId="0" xfId="0" applyNumberFormat="1" applyBorder="1"/>
    <xf numFmtId="0" fontId="0" fillId="0" borderId="11" xfId="0" applyNumberFormat="1" applyBorder="1" applyAlignment="1">
      <alignment horizontal="right"/>
    </xf>
    <xf numFmtId="165" fontId="0" fillId="0" borderId="14" xfId="0" applyNumberFormat="1" applyBorder="1"/>
    <xf numFmtId="165" fontId="0" fillId="0" borderId="0" xfId="0" applyNumberFormat="1" applyBorder="1"/>
    <xf numFmtId="0" fontId="6" fillId="0" borderId="36" xfId="0" applyFont="1" applyFill="1" applyBorder="1"/>
    <xf numFmtId="0" fontId="6" fillId="0" borderId="37" xfId="0" applyFont="1" applyFill="1" applyBorder="1"/>
    <xf numFmtId="0" fontId="6" fillId="0" borderId="40" xfId="0" applyFont="1" applyFill="1" applyBorder="1"/>
    <xf numFmtId="165" fontId="6" fillId="0" borderId="37" xfId="0" applyNumberFormat="1" applyFont="1" applyFill="1" applyBorder="1"/>
    <xf numFmtId="0" fontId="6" fillId="0" borderId="41" xfId="0" applyFont="1" applyFill="1" applyBorder="1"/>
    <xf numFmtId="0" fontId="6" fillId="0" borderId="0" xfId="0" applyFont="1"/>
    <xf numFmtId="0" fontId="0" fillId="0" borderId="0" xfId="0" applyAlignment="1"/>
    <xf numFmtId="0" fontId="8" fillId="0" borderId="0" xfId="0" applyFont="1" applyAlignment="1">
      <alignment horizontal="left" vertical="top" wrapText="1"/>
    </xf>
    <xf numFmtId="0" fontId="0" fillId="0" borderId="0" xfId="0" applyAlignment="1">
      <alignment vertical="justify"/>
    </xf>
    <xf numFmtId="0" fontId="0" fillId="0" borderId="0" xfId="0" applyAlignment="1">
      <alignment horizontal="left" wrapText="1"/>
    </xf>
    <xf numFmtId="0" fontId="9" fillId="0" borderId="42" xfId="1" applyFont="1" applyBorder="1" applyAlignment="1">
      <alignment horizontal="center"/>
    </xf>
    <xf numFmtId="0" fontId="9" fillId="0" borderId="43" xfId="1" applyFont="1" applyBorder="1" applyAlignment="1">
      <alignment horizontal="center"/>
    </xf>
    <xf numFmtId="0" fontId="3" fillId="0" borderId="44" xfId="1" applyFont="1" applyBorder="1"/>
    <xf numFmtId="0" fontId="9" fillId="0" borderId="44" xfId="1" applyBorder="1"/>
    <xf numFmtId="0" fontId="9" fillId="0" borderId="44" xfId="1" applyBorder="1" applyAlignment="1">
      <alignment horizontal="right"/>
    </xf>
    <xf numFmtId="0" fontId="9" fillId="0" borderId="44" xfId="1" applyFont="1" applyBorder="1"/>
    <xf numFmtId="0" fontId="0" fillId="0" borderId="44" xfId="0" applyNumberFormat="1" applyBorder="1" applyAlignment="1">
      <alignment horizontal="left"/>
    </xf>
    <xf numFmtId="0" fontId="0" fillId="0" borderId="45" xfId="0" applyNumberFormat="1" applyBorder="1"/>
    <xf numFmtId="0" fontId="9" fillId="0" borderId="46" xfId="1" applyFont="1" applyBorder="1" applyAlignment="1">
      <alignment horizontal="center"/>
    </xf>
    <xf numFmtId="0" fontId="9" fillId="0" borderId="47" xfId="1" applyFont="1" applyBorder="1" applyAlignment="1">
      <alignment horizontal="center"/>
    </xf>
    <xf numFmtId="0" fontId="3" fillId="0" borderId="48" xfId="1" applyFont="1" applyBorder="1"/>
    <xf numFmtId="0" fontId="9" fillId="0" borderId="48" xfId="1" applyBorder="1"/>
    <xf numFmtId="0" fontId="9" fillId="0" borderId="48" xfId="1" applyBorder="1" applyAlignment="1">
      <alignment horizontal="right"/>
    </xf>
    <xf numFmtId="0" fontId="9" fillId="0" borderId="48" xfId="1" applyFont="1" applyBorder="1" applyAlignment="1">
      <alignment horizontal="left"/>
    </xf>
    <xf numFmtId="0" fontId="9" fillId="0" borderId="49" xfId="1" applyFont="1" applyBorder="1" applyAlignment="1">
      <alignment horizontal="left"/>
    </xf>
    <xf numFmtId="49" fontId="1" fillId="0" borderId="0" xfId="0" applyNumberFormat="1" applyFont="1" applyAlignment="1">
      <alignment horizontal="centerContinuous"/>
    </xf>
    <xf numFmtId="0" fontId="1" fillId="0" borderId="0" xfId="0" applyFont="1" applyBorder="1" applyAlignment="1">
      <alignment horizontal="centerContinuous"/>
    </xf>
    <xf numFmtId="49" fontId="5" fillId="0" borderId="25" xfId="0" applyNumberFormat="1" applyFont="1" applyFill="1" applyBorder="1"/>
    <xf numFmtId="0" fontId="5" fillId="0" borderId="26" xfId="0" applyFont="1" applyFill="1" applyBorder="1"/>
    <xf numFmtId="0" fontId="5" fillId="0" borderId="27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10" fillId="0" borderId="0" xfId="0" applyFont="1" applyFill="1" applyBorder="1"/>
    <xf numFmtId="0" fontId="0" fillId="0" borderId="0" xfId="0" applyFill="1" applyBorder="1"/>
    <xf numFmtId="3" fontId="7" fillId="0" borderId="7" xfId="0" applyNumberFormat="1" applyFont="1" applyFill="1" applyBorder="1"/>
    <xf numFmtId="0" fontId="5" fillId="0" borderId="25" xfId="0" applyFont="1" applyFill="1" applyBorder="1"/>
    <xf numFmtId="3" fontId="5" fillId="0" borderId="27" xfId="0" applyNumberFormat="1" applyFont="1" applyFill="1" applyBorder="1"/>
    <xf numFmtId="3" fontId="5" fillId="0" borderId="50" xfId="0" applyNumberFormat="1" applyFont="1" applyFill="1" applyBorder="1"/>
    <xf numFmtId="3" fontId="5" fillId="0" borderId="51" xfId="0" applyNumberFormat="1" applyFont="1" applyFill="1" applyBorder="1"/>
    <xf numFmtId="3" fontId="5" fillId="0" borderId="52" xfId="0" applyNumberFormat="1" applyFont="1" applyFill="1" applyBorder="1"/>
    <xf numFmtId="0" fontId="5" fillId="0" borderId="0" xfId="0" applyFont="1"/>
    <xf numFmtId="0" fontId="1" fillId="0" borderId="0" xfId="0" applyFont="1" applyFill="1" applyAlignment="1">
      <alignment horizontal="centerContinuous"/>
    </xf>
    <xf numFmtId="3" fontId="1" fillId="0" borderId="0" xfId="0" applyNumberFormat="1" applyFont="1" applyFill="1" applyAlignment="1">
      <alignment horizontal="centerContinuous"/>
    </xf>
    <xf numFmtId="0" fontId="0" fillId="0" borderId="0" xfId="0" applyFill="1"/>
    <xf numFmtId="0" fontId="11" fillId="0" borderId="30" xfId="0" applyFont="1" applyFill="1" applyBorder="1"/>
    <xf numFmtId="0" fontId="11" fillId="0" borderId="31" xfId="0" applyFont="1" applyFill="1" applyBorder="1"/>
    <xf numFmtId="0" fontId="0" fillId="0" borderId="55" xfId="0" applyFill="1" applyBorder="1"/>
    <xf numFmtId="0" fontId="11" fillId="0" borderId="56" xfId="0" applyFont="1" applyFill="1" applyBorder="1" applyAlignment="1">
      <alignment horizontal="right"/>
    </xf>
    <xf numFmtId="0" fontId="11" fillId="0" borderId="31" xfId="0" applyFont="1" applyFill="1" applyBorder="1" applyAlignment="1">
      <alignment horizontal="right"/>
    </xf>
    <xf numFmtId="0" fontId="11" fillId="0" borderId="32" xfId="0" applyFont="1" applyFill="1" applyBorder="1" applyAlignment="1">
      <alignment horizontal="center"/>
    </xf>
    <xf numFmtId="4" fontId="12" fillId="0" borderId="31" xfId="0" applyNumberFormat="1" applyFont="1" applyFill="1" applyBorder="1" applyAlignment="1">
      <alignment horizontal="right"/>
    </xf>
    <xf numFmtId="4" fontId="12" fillId="0" borderId="55" xfId="0" applyNumberFormat="1" applyFont="1" applyFill="1" applyBorder="1" applyAlignment="1">
      <alignment horizontal="right"/>
    </xf>
    <xf numFmtId="0" fontId="7" fillId="0" borderId="34" xfId="0" applyFont="1" applyFill="1" applyBorder="1"/>
    <xf numFmtId="0" fontId="7" fillId="0" borderId="20" xfId="0" applyFont="1" applyFill="1" applyBorder="1"/>
    <xf numFmtId="0" fontId="7" fillId="0" borderId="21" xfId="0" applyFont="1" applyFill="1" applyBorder="1"/>
    <xf numFmtId="3" fontId="7" fillId="0" borderId="33" xfId="0" applyNumberFormat="1" applyFont="1" applyFill="1" applyBorder="1" applyAlignment="1">
      <alignment horizontal="right"/>
    </xf>
    <xf numFmtId="166" fontId="7" fillId="0" borderId="57" xfId="0" applyNumberFormat="1" applyFont="1" applyFill="1" applyBorder="1" applyAlignment="1">
      <alignment horizontal="right"/>
    </xf>
    <xf numFmtId="3" fontId="7" fillId="0" borderId="58" xfId="0" applyNumberFormat="1" applyFont="1" applyFill="1" applyBorder="1" applyAlignment="1">
      <alignment horizontal="right"/>
    </xf>
    <xf numFmtId="4" fontId="7" fillId="0" borderId="20" xfId="0" applyNumberFormat="1" applyFont="1" applyFill="1" applyBorder="1" applyAlignment="1">
      <alignment horizontal="right"/>
    </xf>
    <xf numFmtId="3" fontId="7" fillId="0" borderId="21" xfId="0" applyNumberFormat="1" applyFont="1" applyFill="1" applyBorder="1" applyAlignment="1">
      <alignment horizontal="right"/>
    </xf>
    <xf numFmtId="0" fontId="0" fillId="0" borderId="36" xfId="0" applyFill="1" applyBorder="1"/>
    <xf numFmtId="0" fontId="5" fillId="0" borderId="37" xfId="0" applyFont="1" applyFill="1" applyBorder="1"/>
    <xf numFmtId="0" fontId="0" fillId="0" borderId="37" xfId="0" applyFill="1" applyBorder="1"/>
    <xf numFmtId="4" fontId="0" fillId="0" borderId="59" xfId="0" applyNumberFormat="1" applyFill="1" applyBorder="1"/>
    <xf numFmtId="4" fontId="0" fillId="0" borderId="36" xfId="0" applyNumberFormat="1" applyFill="1" applyBorder="1"/>
    <xf numFmtId="4" fontId="0" fillId="0" borderId="37" xfId="0" applyNumberFormat="1" applyFill="1" applyBorder="1"/>
    <xf numFmtId="3" fontId="5" fillId="0" borderId="37" xfId="0" applyNumberFormat="1" applyFont="1" applyFill="1" applyBorder="1" applyAlignment="1">
      <alignment horizontal="right"/>
    </xf>
    <xf numFmtId="3" fontId="5" fillId="0" borderId="59" xfId="0" applyNumberFormat="1" applyFont="1" applyFill="1" applyBorder="1" applyAlignment="1">
      <alignment horizontal="right"/>
    </xf>
    <xf numFmtId="3" fontId="10" fillId="0" borderId="0" xfId="0" applyNumberFormat="1" applyFont="1"/>
    <xf numFmtId="4" fontId="10" fillId="0" borderId="0" xfId="0" applyNumberFormat="1" applyFont="1"/>
    <xf numFmtId="4" fontId="0" fillId="0" borderId="0" xfId="0" applyNumberFormat="1"/>
    <xf numFmtId="0" fontId="13" fillId="0" borderId="0" xfId="1" applyFont="1" applyAlignment="1">
      <alignment horizontal="center"/>
    </xf>
    <xf numFmtId="0" fontId="9" fillId="0" borderId="0" xfId="1"/>
    <xf numFmtId="0" fontId="9" fillId="0" borderId="0" xfId="1" applyFill="1"/>
    <xf numFmtId="0" fontId="14" fillId="0" borderId="0" xfId="1" applyFont="1" applyFill="1" applyAlignment="1">
      <alignment horizontal="centerContinuous"/>
    </xf>
    <xf numFmtId="0" fontId="15" fillId="0" borderId="0" xfId="1" applyFont="1" applyFill="1" applyAlignment="1">
      <alignment horizontal="centerContinuous"/>
    </xf>
    <xf numFmtId="0" fontId="15" fillId="0" borderId="0" xfId="1" applyFont="1" applyFill="1" applyAlignment="1">
      <alignment horizontal="right"/>
    </xf>
    <xf numFmtId="0" fontId="9" fillId="0" borderId="42" xfId="1" applyFont="1" applyFill="1" applyBorder="1" applyAlignment="1">
      <alignment horizontal="center"/>
    </xf>
    <xf numFmtId="0" fontId="9" fillId="0" borderId="43" xfId="1" applyFont="1" applyFill="1" applyBorder="1" applyAlignment="1">
      <alignment horizontal="center"/>
    </xf>
    <xf numFmtId="0" fontId="3" fillId="0" borderId="44" xfId="1" applyFont="1" applyFill="1" applyBorder="1"/>
    <xf numFmtId="0" fontId="9" fillId="0" borderId="44" xfId="1" applyFill="1" applyBorder="1"/>
    <xf numFmtId="0" fontId="10" fillId="0" borderId="44" xfId="1" applyFont="1" applyFill="1" applyBorder="1" applyAlignment="1">
      <alignment horizontal="right"/>
    </xf>
    <xf numFmtId="0" fontId="9" fillId="0" borderId="44" xfId="1" applyFill="1" applyBorder="1" applyAlignment="1">
      <alignment horizontal="left"/>
    </xf>
    <xf numFmtId="0" fontId="9" fillId="0" borderId="45" xfId="1" applyFill="1" applyBorder="1"/>
    <xf numFmtId="49" fontId="9" fillId="0" borderId="46" xfId="1" applyNumberFormat="1" applyFont="1" applyFill="1" applyBorder="1" applyAlignment="1">
      <alignment horizontal="center"/>
    </xf>
    <xf numFmtId="0" fontId="9" fillId="0" borderId="47" xfId="1" applyFont="1" applyFill="1" applyBorder="1" applyAlignment="1">
      <alignment horizontal="center"/>
    </xf>
    <xf numFmtId="0" fontId="3" fillId="0" borderId="48" xfId="1" applyFont="1" applyFill="1" applyBorder="1"/>
    <xf numFmtId="0" fontId="9" fillId="0" borderId="48" xfId="1" applyFill="1" applyBorder="1"/>
    <xf numFmtId="0" fontId="9" fillId="0" borderId="48" xfId="1" applyFill="1" applyBorder="1" applyAlignment="1">
      <alignment horizontal="center" shrinkToFit="1"/>
    </xf>
    <xf numFmtId="0" fontId="9" fillId="0" borderId="49" xfId="1" applyFill="1" applyBorder="1" applyAlignment="1">
      <alignment horizontal="center" shrinkToFit="1"/>
    </xf>
    <xf numFmtId="0" fontId="10" fillId="0" borderId="0" xfId="1" applyFont="1" applyFill="1"/>
    <xf numFmtId="0" fontId="9" fillId="0" borderId="0" xfId="1" applyFont="1" applyFill="1"/>
    <xf numFmtId="0" fontId="9" fillId="0" borderId="0" xfId="1" applyFill="1" applyAlignment="1">
      <alignment horizontal="right"/>
    </xf>
    <xf numFmtId="0" fontId="9" fillId="0" borderId="0" xfId="1" applyFill="1" applyAlignment="1"/>
    <xf numFmtId="49" fontId="4" fillId="0" borderId="57" xfId="1" applyNumberFormat="1" applyFont="1" applyFill="1" applyBorder="1"/>
    <xf numFmtId="0" fontId="4" fillId="0" borderId="15" xfId="1" applyFont="1" applyFill="1" applyBorder="1" applyAlignment="1">
      <alignment horizontal="center"/>
    </xf>
    <xf numFmtId="0" fontId="4" fillId="0" borderId="15" xfId="1" applyNumberFormat="1" applyFont="1" applyFill="1" applyBorder="1" applyAlignment="1">
      <alignment horizontal="center"/>
    </xf>
    <xf numFmtId="0" fontId="4" fillId="0" borderId="57" xfId="1" applyFont="1" applyFill="1" applyBorder="1" applyAlignment="1">
      <alignment horizontal="center"/>
    </xf>
    <xf numFmtId="0" fontId="5" fillId="0" borderId="53" xfId="1" applyFont="1" applyFill="1" applyBorder="1" applyAlignment="1">
      <alignment horizontal="center"/>
    </xf>
    <xf numFmtId="49" fontId="5" fillId="0" borderId="53" xfId="1" applyNumberFormat="1" applyFont="1" applyFill="1" applyBorder="1" applyAlignment="1">
      <alignment horizontal="left"/>
    </xf>
    <xf numFmtId="0" fontId="5" fillId="0" borderId="53" xfId="1" applyFont="1" applyFill="1" applyBorder="1"/>
    <xf numFmtId="0" fontId="9" fillId="0" borderId="53" xfId="1" applyFill="1" applyBorder="1" applyAlignment="1">
      <alignment horizontal="center"/>
    </xf>
    <xf numFmtId="0" fontId="9" fillId="0" borderId="53" xfId="1" applyNumberFormat="1" applyFill="1" applyBorder="1" applyAlignment="1">
      <alignment horizontal="right"/>
    </xf>
    <xf numFmtId="0" fontId="9" fillId="0" borderId="53" xfId="1" applyNumberFormat="1" applyFill="1" applyBorder="1"/>
    <xf numFmtId="0" fontId="9" fillId="0" borderId="0" xfId="1" applyNumberFormat="1"/>
    <xf numFmtId="0" fontId="16" fillId="0" borderId="0" xfId="1" applyFont="1"/>
    <xf numFmtId="0" fontId="7" fillId="0" borderId="53" xfId="1" applyFont="1" applyFill="1" applyBorder="1" applyAlignment="1">
      <alignment horizontal="center"/>
    </xf>
    <xf numFmtId="49" fontId="8" fillId="0" borderId="53" xfId="1" applyNumberFormat="1" applyFont="1" applyFill="1" applyBorder="1" applyAlignment="1">
      <alignment horizontal="left"/>
    </xf>
    <xf numFmtId="0" fontId="8" fillId="0" borderId="53" xfId="1" applyFont="1" applyFill="1" applyBorder="1" applyAlignment="1">
      <alignment wrapText="1"/>
    </xf>
    <xf numFmtId="49" fontId="17" fillId="0" borderId="53" xfId="1" applyNumberFormat="1" applyFont="1" applyFill="1" applyBorder="1" applyAlignment="1">
      <alignment horizontal="center" shrinkToFit="1"/>
    </xf>
    <xf numFmtId="4" fontId="17" fillId="0" borderId="53" xfId="1" applyNumberFormat="1" applyFont="1" applyFill="1" applyBorder="1" applyAlignment="1">
      <alignment horizontal="right"/>
    </xf>
    <xf numFmtId="4" fontId="17" fillId="0" borderId="53" xfId="1" applyNumberFormat="1" applyFont="1" applyFill="1" applyBorder="1"/>
    <xf numFmtId="0" fontId="9" fillId="0" borderId="60" xfId="1" applyFill="1" applyBorder="1" applyAlignment="1">
      <alignment horizontal="center"/>
    </xf>
    <xf numFmtId="49" fontId="3" fillId="0" borderId="60" xfId="1" applyNumberFormat="1" applyFont="1" applyFill="1" applyBorder="1" applyAlignment="1">
      <alignment horizontal="left"/>
    </xf>
    <xf numFmtId="0" fontId="3" fillId="0" borderId="60" xfId="1" applyFont="1" applyFill="1" applyBorder="1"/>
    <xf numFmtId="4" fontId="9" fillId="0" borderId="60" xfId="1" applyNumberFormat="1" applyFill="1" applyBorder="1" applyAlignment="1">
      <alignment horizontal="right"/>
    </xf>
    <xf numFmtId="4" fontId="5" fillId="0" borderId="60" xfId="1" applyNumberFormat="1" applyFont="1" applyFill="1" applyBorder="1"/>
    <xf numFmtId="3" fontId="9" fillId="0" borderId="0" xfId="1" applyNumberFormat="1"/>
    <xf numFmtId="0" fontId="9" fillId="0" borderId="0" xfId="1" applyBorder="1"/>
    <xf numFmtId="0" fontId="18" fillId="0" borderId="0" xfId="1" applyFont="1" applyAlignment="1"/>
    <xf numFmtId="0" fontId="9" fillId="0" borderId="0" xfId="1" applyAlignment="1">
      <alignment horizontal="right"/>
    </xf>
    <xf numFmtId="0" fontId="19" fillId="0" borderId="0" xfId="1" applyFont="1" applyBorder="1"/>
    <xf numFmtId="3" fontId="19" fillId="0" borderId="0" xfId="1" applyNumberFormat="1" applyFont="1" applyBorder="1" applyAlignment="1">
      <alignment horizontal="right"/>
    </xf>
    <xf numFmtId="4" fontId="19" fillId="0" borderId="0" xfId="1" applyNumberFormat="1" applyFont="1" applyBorder="1"/>
    <xf numFmtId="0" fontId="18" fillId="0" borderId="0" xfId="1" applyFont="1" applyBorder="1" applyAlignment="1"/>
    <xf numFmtId="0" fontId="9" fillId="0" borderId="0" xfId="1" applyBorder="1" applyAlignment="1">
      <alignment horizontal="right"/>
    </xf>
    <xf numFmtId="49" fontId="10" fillId="0" borderId="5" xfId="0" applyNumberFormat="1" applyFont="1" applyFill="1" applyBorder="1"/>
    <xf numFmtId="3" fontId="7" fillId="0" borderId="6" xfId="0" applyNumberFormat="1" applyFont="1" applyFill="1" applyBorder="1"/>
    <xf numFmtId="3" fontId="7" fillId="0" borderId="53" xfId="0" applyNumberFormat="1" applyFont="1" applyFill="1" applyBorder="1"/>
    <xf numFmtId="3" fontId="7" fillId="0" borderId="54" xfId="0" applyNumberFormat="1" applyFont="1" applyFill="1" applyBorder="1"/>
  </cellXfs>
  <cellStyles count="2">
    <cellStyle name="normální" xfId="0" builtinId="0"/>
    <cellStyle name="normální_POL.XLS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1"/>
  <dimension ref="A1:BE55"/>
  <sheetViews>
    <sheetView tabSelected="1" workbookViewId="0">
      <selection activeCell="C33" sqref="C33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1.75" customHeight="1">
      <c r="A1" s="1" t="s">
        <v>0</v>
      </c>
      <c r="B1" s="2"/>
      <c r="C1" s="2"/>
      <c r="D1" s="2"/>
      <c r="E1" s="2"/>
      <c r="F1" s="2"/>
      <c r="G1" s="2"/>
    </row>
    <row r="2" spans="1:57" ht="15" customHeight="1" thickBot="1"/>
    <row r="3" spans="1:57" ht="12.95" customHeight="1">
      <c r="A3" s="3" t="s">
        <v>1</v>
      </c>
      <c r="B3" s="4"/>
      <c r="C3" s="5" t="s">
        <v>2</v>
      </c>
      <c r="D3" s="5"/>
      <c r="E3" s="5"/>
      <c r="F3" s="5" t="s">
        <v>3</v>
      </c>
      <c r="G3" s="6"/>
    </row>
    <row r="4" spans="1:57" ht="12.95" customHeight="1">
      <c r="A4" s="7"/>
      <c r="B4" s="8"/>
      <c r="C4" s="9" t="s">
        <v>68</v>
      </c>
      <c r="D4" s="10"/>
      <c r="E4" s="10"/>
      <c r="F4" s="11"/>
      <c r="G4" s="12"/>
    </row>
    <row r="5" spans="1:57" ht="12.95" customHeight="1">
      <c r="A5" s="13" t="s">
        <v>5</v>
      </c>
      <c r="B5" s="14"/>
      <c r="C5" s="15" t="s">
        <v>6</v>
      </c>
      <c r="D5" s="15"/>
      <c r="E5" s="15"/>
      <c r="F5" s="16" t="s">
        <v>7</v>
      </c>
      <c r="G5" s="17"/>
    </row>
    <row r="6" spans="1:57" ht="12.95" customHeight="1">
      <c r="A6" s="7"/>
      <c r="B6" s="8"/>
      <c r="C6" s="9" t="s">
        <v>67</v>
      </c>
      <c r="D6" s="10"/>
      <c r="E6" s="10"/>
      <c r="F6" s="18"/>
      <c r="G6" s="12"/>
    </row>
    <row r="7" spans="1:57">
      <c r="A7" s="13" t="s">
        <v>8</v>
      </c>
      <c r="B7" s="15"/>
      <c r="C7" s="19"/>
      <c r="D7" s="20"/>
      <c r="E7" s="21" t="s">
        <v>9</v>
      </c>
      <c r="F7" s="22"/>
      <c r="G7" s="23">
        <v>0</v>
      </c>
      <c r="H7" s="24"/>
      <c r="I7" s="24"/>
    </row>
    <row r="8" spans="1:57">
      <c r="A8" s="13" t="s">
        <v>10</v>
      </c>
      <c r="B8" s="15"/>
      <c r="C8" s="19"/>
      <c r="D8" s="20"/>
      <c r="E8" s="16" t="s">
        <v>11</v>
      </c>
      <c r="F8" s="15"/>
      <c r="G8" s="25">
        <f>IF(PocetMJ=0,,ROUND((F30+F32)/PocetMJ,1))</f>
        <v>0</v>
      </c>
    </row>
    <row r="9" spans="1:57">
      <c r="A9" s="26" t="s">
        <v>12</v>
      </c>
      <c r="B9" s="27"/>
      <c r="C9" s="27"/>
      <c r="D9" s="27"/>
      <c r="E9" s="28" t="s">
        <v>13</v>
      </c>
      <c r="F9" s="27"/>
      <c r="G9" s="29"/>
    </row>
    <row r="10" spans="1:57">
      <c r="A10" s="30" t="s">
        <v>14</v>
      </c>
      <c r="B10" s="11"/>
      <c r="C10" s="11"/>
      <c r="D10" s="11"/>
      <c r="E10" s="31" t="s">
        <v>15</v>
      </c>
      <c r="F10" s="11"/>
      <c r="G10" s="12"/>
      <c r="BA10" s="32"/>
      <c r="BB10" s="32"/>
      <c r="BC10" s="32"/>
      <c r="BD10" s="32"/>
      <c r="BE10" s="32"/>
    </row>
    <row r="11" spans="1:57">
      <c r="A11" s="30"/>
      <c r="B11" s="11"/>
      <c r="C11" s="11"/>
      <c r="D11" s="11"/>
      <c r="E11" s="33"/>
      <c r="F11" s="34"/>
      <c r="G11" s="35"/>
    </row>
    <row r="12" spans="1:57" ht="28.5" customHeight="1" thickBot="1">
      <c r="A12" s="36" t="s">
        <v>16</v>
      </c>
      <c r="B12" s="37"/>
      <c r="C12" s="37"/>
      <c r="D12" s="37"/>
      <c r="E12" s="38"/>
      <c r="F12" s="38"/>
      <c r="G12" s="39"/>
    </row>
    <row r="13" spans="1:57" ht="17.25" customHeight="1" thickBot="1">
      <c r="A13" s="40" t="s">
        <v>17</v>
      </c>
      <c r="B13" s="41"/>
      <c r="C13" s="42"/>
      <c r="D13" s="43" t="s">
        <v>18</v>
      </c>
      <c r="E13" s="44"/>
      <c r="F13" s="44"/>
      <c r="G13" s="42"/>
    </row>
    <row r="14" spans="1:57" ht="15.95" customHeight="1">
      <c r="A14" s="45"/>
      <c r="B14" s="46" t="s">
        <v>19</v>
      </c>
      <c r="C14" s="47">
        <f>Dodavka</f>
        <v>0</v>
      </c>
      <c r="D14" s="48"/>
      <c r="E14" s="49"/>
      <c r="F14" s="50"/>
      <c r="G14" s="47"/>
    </row>
    <row r="15" spans="1:57" ht="15.95" customHeight="1">
      <c r="A15" s="45" t="s">
        <v>20</v>
      </c>
      <c r="B15" s="46" t="s">
        <v>21</v>
      </c>
      <c r="C15" s="47">
        <f>Mont</f>
        <v>0</v>
      </c>
      <c r="D15" s="26"/>
      <c r="E15" s="51"/>
      <c r="F15" s="52"/>
      <c r="G15" s="47"/>
    </row>
    <row r="16" spans="1:57" ht="15.95" customHeight="1">
      <c r="A16" s="45" t="s">
        <v>22</v>
      </c>
      <c r="B16" s="46" t="s">
        <v>23</v>
      </c>
      <c r="C16" s="47">
        <f>HSV</f>
        <v>0</v>
      </c>
      <c r="D16" s="26"/>
      <c r="E16" s="51"/>
      <c r="F16" s="52"/>
      <c r="G16" s="47"/>
    </row>
    <row r="17" spans="1:7" ht="15.95" customHeight="1">
      <c r="A17" s="53" t="s">
        <v>24</v>
      </c>
      <c r="B17" s="46" t="s">
        <v>25</v>
      </c>
      <c r="C17" s="47">
        <f>PSV</f>
        <v>0</v>
      </c>
      <c r="D17" s="26"/>
      <c r="E17" s="51"/>
      <c r="F17" s="52"/>
      <c r="G17" s="47"/>
    </row>
    <row r="18" spans="1:7" ht="15.95" customHeight="1">
      <c r="A18" s="54" t="s">
        <v>26</v>
      </c>
      <c r="B18" s="46"/>
      <c r="C18" s="47">
        <f>SUM(C14:C17)</f>
        <v>0</v>
      </c>
      <c r="D18" s="55"/>
      <c r="E18" s="51"/>
      <c r="F18" s="52"/>
      <c r="G18" s="47"/>
    </row>
    <row r="19" spans="1:7" ht="15.95" customHeight="1">
      <c r="A19" s="54"/>
      <c r="B19" s="46"/>
      <c r="C19" s="47"/>
      <c r="D19" s="26"/>
      <c r="E19" s="51"/>
      <c r="F19" s="52"/>
      <c r="G19" s="47"/>
    </row>
    <row r="20" spans="1:7" ht="15.95" customHeight="1">
      <c r="A20" s="54" t="s">
        <v>27</v>
      </c>
      <c r="B20" s="46"/>
      <c r="C20" s="47">
        <f>HZS</f>
        <v>0</v>
      </c>
      <c r="D20" s="26"/>
      <c r="E20" s="51"/>
      <c r="F20" s="52"/>
      <c r="G20" s="47"/>
    </row>
    <row r="21" spans="1:7" ht="15.95" customHeight="1">
      <c r="A21" s="30" t="s">
        <v>28</v>
      </c>
      <c r="B21" s="11"/>
      <c r="C21" s="47">
        <f>C18+C20</f>
        <v>0</v>
      </c>
      <c r="D21" s="26" t="s">
        <v>29</v>
      </c>
      <c r="E21" s="51"/>
      <c r="F21" s="52"/>
      <c r="G21" s="47">
        <f>G22-SUM(G14:G20)</f>
        <v>0</v>
      </c>
    </row>
    <row r="22" spans="1:7" ht="15.95" customHeight="1" thickBot="1">
      <c r="A22" s="26" t="s">
        <v>30</v>
      </c>
      <c r="B22" s="27"/>
      <c r="C22" s="56">
        <f>C21+G22</f>
        <v>0</v>
      </c>
      <c r="D22" s="57" t="s">
        <v>31</v>
      </c>
      <c r="E22" s="58"/>
      <c r="F22" s="59"/>
      <c r="G22" s="47">
        <f>VRN</f>
        <v>0</v>
      </c>
    </row>
    <row r="23" spans="1:7">
      <c r="A23" s="3" t="s">
        <v>32</v>
      </c>
      <c r="B23" s="5"/>
      <c r="C23" s="60" t="s">
        <v>33</v>
      </c>
      <c r="D23" s="5"/>
      <c r="E23" s="60" t="s">
        <v>34</v>
      </c>
      <c r="F23" s="5"/>
      <c r="G23" s="6"/>
    </row>
    <row r="24" spans="1:7">
      <c r="A24" s="13"/>
      <c r="B24" s="15"/>
      <c r="C24" s="16" t="s">
        <v>35</v>
      </c>
      <c r="D24" s="15"/>
      <c r="E24" s="16" t="s">
        <v>35</v>
      </c>
      <c r="F24" s="15"/>
      <c r="G24" s="17"/>
    </row>
    <row r="25" spans="1:7">
      <c r="A25" s="30" t="s">
        <v>36</v>
      </c>
      <c r="B25" s="61"/>
      <c r="C25" s="31" t="s">
        <v>36</v>
      </c>
      <c r="D25" s="11"/>
      <c r="E25" s="31" t="s">
        <v>36</v>
      </c>
      <c r="F25" s="11"/>
      <c r="G25" s="12"/>
    </row>
    <row r="26" spans="1:7">
      <c r="A26" s="30"/>
      <c r="B26" s="62"/>
      <c r="C26" s="31" t="s">
        <v>37</v>
      </c>
      <c r="D26" s="11"/>
      <c r="E26" s="31" t="s">
        <v>38</v>
      </c>
      <c r="F26" s="11"/>
      <c r="G26" s="12"/>
    </row>
    <row r="27" spans="1:7">
      <c r="A27" s="30"/>
      <c r="B27" s="11"/>
      <c r="C27" s="31"/>
      <c r="D27" s="11"/>
      <c r="E27" s="31"/>
      <c r="F27" s="11"/>
      <c r="G27" s="12"/>
    </row>
    <row r="28" spans="1:7" ht="97.5" customHeight="1">
      <c r="A28" s="30"/>
      <c r="B28" s="11"/>
      <c r="C28" s="31"/>
      <c r="D28" s="11"/>
      <c r="E28" s="31"/>
      <c r="F28" s="11"/>
      <c r="G28" s="12"/>
    </row>
    <row r="29" spans="1:7">
      <c r="A29" s="13" t="s">
        <v>39</v>
      </c>
      <c r="B29" s="15"/>
      <c r="C29" s="63">
        <v>0</v>
      </c>
      <c r="D29" s="15" t="s">
        <v>40</v>
      </c>
      <c r="E29" s="16"/>
      <c r="F29" s="64">
        <v>0</v>
      </c>
      <c r="G29" s="17"/>
    </row>
    <row r="30" spans="1:7">
      <c r="A30" s="13" t="s">
        <v>39</v>
      </c>
      <c r="B30" s="15"/>
      <c r="C30" s="63">
        <v>15</v>
      </c>
      <c r="D30" s="15" t="s">
        <v>40</v>
      </c>
      <c r="E30" s="16"/>
      <c r="F30" s="64">
        <v>0</v>
      </c>
      <c r="G30" s="17"/>
    </row>
    <row r="31" spans="1:7">
      <c r="A31" s="13" t="s">
        <v>41</v>
      </c>
      <c r="B31" s="15"/>
      <c r="C31" s="63">
        <v>15</v>
      </c>
      <c r="D31" s="15" t="s">
        <v>40</v>
      </c>
      <c r="E31" s="16"/>
      <c r="F31" s="65">
        <f>ROUND(PRODUCT(F30,C31/100),1)</f>
        <v>0</v>
      </c>
      <c r="G31" s="29"/>
    </row>
    <row r="32" spans="1:7">
      <c r="A32" s="13" t="s">
        <v>39</v>
      </c>
      <c r="B32" s="15"/>
      <c r="C32" s="63">
        <v>21</v>
      </c>
      <c r="D32" s="15" t="s">
        <v>40</v>
      </c>
      <c r="E32" s="16"/>
      <c r="F32" s="64">
        <v>0</v>
      </c>
      <c r="G32" s="17"/>
    </row>
    <row r="33" spans="1:8">
      <c r="A33" s="13" t="s">
        <v>41</v>
      </c>
      <c r="B33" s="15"/>
      <c r="C33" s="63">
        <v>21</v>
      </c>
      <c r="D33" s="15" t="s">
        <v>40</v>
      </c>
      <c r="E33" s="16"/>
      <c r="F33" s="65">
        <f>ROUND(PRODUCT(F32,C33/100),1)</f>
        <v>0</v>
      </c>
      <c r="G33" s="29"/>
    </row>
    <row r="34" spans="1:8" s="71" customFormat="1" ht="19.5" customHeight="1" thickBot="1">
      <c r="A34" s="66" t="s">
        <v>42</v>
      </c>
      <c r="B34" s="67"/>
      <c r="C34" s="67"/>
      <c r="D34" s="67"/>
      <c r="E34" s="68"/>
      <c r="F34" s="69">
        <f>CEILING(SUM(F29:F33),IF(SUM(F29:F33)&gt;=0,1,-1))</f>
        <v>0</v>
      </c>
      <c r="G34" s="70"/>
    </row>
    <row r="36" spans="1:8">
      <c r="A36" s="72" t="s">
        <v>43</v>
      </c>
      <c r="B36" s="72"/>
      <c r="C36" s="72"/>
      <c r="D36" s="72"/>
      <c r="E36" s="72"/>
      <c r="F36" s="72"/>
      <c r="G36" s="72"/>
      <c r="H36" t="s">
        <v>4</v>
      </c>
    </row>
    <row r="37" spans="1:8" ht="14.25" customHeight="1">
      <c r="A37" s="72"/>
      <c r="B37" s="73"/>
      <c r="C37" s="73"/>
      <c r="D37" s="73"/>
      <c r="E37" s="73"/>
      <c r="F37" s="73"/>
      <c r="G37" s="73"/>
      <c r="H37" t="s">
        <v>4</v>
      </c>
    </row>
    <row r="38" spans="1:8" ht="12.75" customHeight="1">
      <c r="A38" s="74"/>
      <c r="B38" s="73"/>
      <c r="C38" s="73"/>
      <c r="D38" s="73"/>
      <c r="E38" s="73"/>
      <c r="F38" s="73"/>
      <c r="G38" s="73"/>
      <c r="H38" t="s">
        <v>4</v>
      </c>
    </row>
    <row r="39" spans="1:8">
      <c r="A39" s="74"/>
      <c r="B39" s="73"/>
      <c r="C39" s="73"/>
      <c r="D39" s="73"/>
      <c r="E39" s="73"/>
      <c r="F39" s="73"/>
      <c r="G39" s="73"/>
      <c r="H39" t="s">
        <v>4</v>
      </c>
    </row>
    <row r="40" spans="1:8">
      <c r="A40" s="74"/>
      <c r="B40" s="73"/>
      <c r="C40" s="73"/>
      <c r="D40" s="73"/>
      <c r="E40" s="73"/>
      <c r="F40" s="73"/>
      <c r="G40" s="73"/>
      <c r="H40" t="s">
        <v>4</v>
      </c>
    </row>
    <row r="41" spans="1:8">
      <c r="A41" s="74"/>
      <c r="B41" s="73"/>
      <c r="C41" s="73"/>
      <c r="D41" s="73"/>
      <c r="E41" s="73"/>
      <c r="F41" s="73"/>
      <c r="G41" s="73"/>
      <c r="H41" t="s">
        <v>4</v>
      </c>
    </row>
    <row r="42" spans="1:8">
      <c r="A42" s="74"/>
      <c r="B42" s="73"/>
      <c r="C42" s="73"/>
      <c r="D42" s="73"/>
      <c r="E42" s="73"/>
      <c r="F42" s="73"/>
      <c r="G42" s="73"/>
      <c r="H42" t="s">
        <v>4</v>
      </c>
    </row>
    <row r="43" spans="1:8">
      <c r="A43" s="74"/>
      <c r="B43" s="73"/>
      <c r="C43" s="73"/>
      <c r="D43" s="73"/>
      <c r="E43" s="73"/>
      <c r="F43" s="73"/>
      <c r="G43" s="73"/>
      <c r="H43" t="s">
        <v>4</v>
      </c>
    </row>
    <row r="44" spans="1:8">
      <c r="A44" s="74"/>
      <c r="B44" s="73"/>
      <c r="C44" s="73"/>
      <c r="D44" s="73"/>
      <c r="E44" s="73"/>
      <c r="F44" s="73"/>
      <c r="G44" s="73"/>
      <c r="H44" t="s">
        <v>4</v>
      </c>
    </row>
    <row r="45" spans="1:8" ht="3" customHeight="1">
      <c r="A45" s="74"/>
      <c r="B45" s="73"/>
      <c r="C45" s="73"/>
      <c r="D45" s="73"/>
      <c r="E45" s="73"/>
      <c r="F45" s="73"/>
      <c r="G45" s="73"/>
      <c r="H45" t="s">
        <v>4</v>
      </c>
    </row>
    <row r="46" spans="1:8">
      <c r="B46" s="75"/>
      <c r="C46" s="75"/>
      <c r="D46" s="75"/>
      <c r="E46" s="75"/>
      <c r="F46" s="75"/>
      <c r="G46" s="75"/>
    </row>
    <row r="47" spans="1:8">
      <c r="B47" s="75"/>
      <c r="C47" s="75"/>
      <c r="D47" s="75"/>
      <c r="E47" s="75"/>
      <c r="F47" s="75"/>
      <c r="G47" s="75"/>
    </row>
    <row r="48" spans="1:8">
      <c r="B48" s="75"/>
      <c r="C48" s="75"/>
      <c r="D48" s="75"/>
      <c r="E48" s="75"/>
      <c r="F48" s="75"/>
      <c r="G48" s="75"/>
    </row>
    <row r="49" spans="2:7">
      <c r="B49" s="75"/>
      <c r="C49" s="75"/>
      <c r="D49" s="75"/>
      <c r="E49" s="75"/>
      <c r="F49" s="75"/>
      <c r="G49" s="75"/>
    </row>
    <row r="50" spans="2:7">
      <c r="B50" s="75"/>
      <c r="C50" s="75"/>
      <c r="D50" s="75"/>
      <c r="E50" s="75"/>
      <c r="F50" s="75"/>
      <c r="G50" s="75"/>
    </row>
    <row r="51" spans="2:7">
      <c r="B51" s="75"/>
      <c r="C51" s="75"/>
      <c r="D51" s="75"/>
      <c r="E51" s="75"/>
      <c r="F51" s="75"/>
      <c r="G51" s="75"/>
    </row>
    <row r="52" spans="2:7">
      <c r="B52" s="75"/>
      <c r="C52" s="75"/>
      <c r="D52" s="75"/>
      <c r="E52" s="75"/>
      <c r="F52" s="75"/>
      <c r="G52" s="75"/>
    </row>
    <row r="53" spans="2:7">
      <c r="B53" s="75"/>
      <c r="C53" s="75"/>
      <c r="D53" s="75"/>
      <c r="E53" s="75"/>
      <c r="F53" s="75"/>
      <c r="G53" s="75"/>
    </row>
    <row r="54" spans="2:7">
      <c r="B54" s="75"/>
      <c r="C54" s="75"/>
      <c r="D54" s="75"/>
      <c r="E54" s="75"/>
      <c r="F54" s="75"/>
      <c r="G54" s="75"/>
    </row>
    <row r="55" spans="2:7">
      <c r="B55" s="75"/>
      <c r="C55" s="75"/>
      <c r="D55" s="75"/>
      <c r="E55" s="75"/>
      <c r="F55" s="75"/>
      <c r="G55" s="75"/>
    </row>
  </sheetData>
  <mergeCells count="14">
    <mergeCell ref="B54:G54"/>
    <mergeCell ref="B55:G55"/>
    <mergeCell ref="B48:G48"/>
    <mergeCell ref="B49:G49"/>
    <mergeCell ref="B50:G50"/>
    <mergeCell ref="B51:G51"/>
    <mergeCell ref="B52:G52"/>
    <mergeCell ref="B53:G53"/>
    <mergeCell ref="C7:D7"/>
    <mergeCell ref="C8:D8"/>
    <mergeCell ref="E11:G11"/>
    <mergeCell ref="B37:G45"/>
    <mergeCell ref="B46:G46"/>
    <mergeCell ref="B47:G47"/>
  </mergeCell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31"/>
  <dimension ref="A1:BE65"/>
  <sheetViews>
    <sheetView workbookViewId="0">
      <selection activeCell="A13" sqref="A13"/>
    </sheetView>
  </sheetViews>
  <sheetFormatPr defaultRowHeight="12.75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57" ht="13.5" thickTop="1">
      <c r="A1" s="76" t="s">
        <v>5</v>
      </c>
      <c r="B1" s="77"/>
      <c r="C1" s="78" t="str">
        <f>CONCATENATE(cislostavby," ",nazevstavby)</f>
        <v xml:space="preserve"> Rekonstrukce zahrad u Domova Čujkovova</v>
      </c>
      <c r="D1" s="79"/>
      <c r="E1" s="80"/>
      <c r="F1" s="79"/>
      <c r="G1" s="81"/>
      <c r="H1" s="82"/>
      <c r="I1" s="83"/>
    </row>
    <row r="2" spans="1:57" ht="13.5" thickBot="1">
      <c r="A2" s="84" t="s">
        <v>1</v>
      </c>
      <c r="B2" s="85"/>
      <c r="C2" s="86" t="str">
        <f>CONCATENATE(cisloobjektu," ",nazevobjektu)</f>
        <v xml:space="preserve"> Rostlinný materiál - část B, příloha č.2</v>
      </c>
      <c r="D2" s="87"/>
      <c r="E2" s="88"/>
      <c r="F2" s="87"/>
      <c r="G2" s="89"/>
      <c r="H2" s="89"/>
      <c r="I2" s="90"/>
    </row>
    <row r="3" spans="1:57" ht="13.5" thickTop="1">
      <c r="F3" s="11"/>
    </row>
    <row r="4" spans="1:57" ht="19.5" customHeight="1">
      <c r="A4" s="91" t="s">
        <v>44</v>
      </c>
      <c r="B4" s="1"/>
      <c r="C4" s="1"/>
      <c r="D4" s="1"/>
      <c r="E4" s="92"/>
      <c r="F4" s="1"/>
      <c r="G4" s="1"/>
      <c r="H4" s="1"/>
      <c r="I4" s="1"/>
    </row>
    <row r="5" spans="1:57" ht="13.5" thickBot="1"/>
    <row r="6" spans="1:57" s="11" customFormat="1" ht="13.5" thickBot="1">
      <c r="A6" s="93"/>
      <c r="B6" s="94" t="s">
        <v>45</v>
      </c>
      <c r="C6" s="94"/>
      <c r="D6" s="95"/>
      <c r="E6" s="96" t="s">
        <v>46</v>
      </c>
      <c r="F6" s="97" t="s">
        <v>47</v>
      </c>
      <c r="G6" s="97" t="s">
        <v>48</v>
      </c>
      <c r="H6" s="97" t="s">
        <v>49</v>
      </c>
      <c r="I6" s="98" t="s">
        <v>27</v>
      </c>
    </row>
    <row r="7" spans="1:57" s="11" customFormat="1" ht="13.5" thickBot="1">
      <c r="A7" s="193" t="str">
        <f>Položky!B7</f>
        <v>13</v>
      </c>
      <c r="B7" s="99" t="str">
        <f>Položky!C7</f>
        <v>Rostlinný materiál</v>
      </c>
      <c r="C7" s="100"/>
      <c r="D7" s="101"/>
      <c r="E7" s="194">
        <f>Položky!BA87</f>
        <v>0</v>
      </c>
      <c r="F7" s="195">
        <f>Položky!BB87</f>
        <v>0</v>
      </c>
      <c r="G7" s="195">
        <f>Položky!BC87</f>
        <v>0</v>
      </c>
      <c r="H7" s="195">
        <f>Položky!BD87</f>
        <v>0</v>
      </c>
      <c r="I7" s="196">
        <f>Položky!BE87</f>
        <v>0</v>
      </c>
    </row>
    <row r="8" spans="1:57" s="107" customFormat="1" ht="13.5" thickBot="1">
      <c r="A8" s="102"/>
      <c r="B8" s="94" t="s">
        <v>50</v>
      </c>
      <c r="C8" s="94"/>
      <c r="D8" s="103"/>
      <c r="E8" s="104">
        <f>SUM(E7:E7)</f>
        <v>0</v>
      </c>
      <c r="F8" s="105">
        <f>SUM(F7:F7)</f>
        <v>0</v>
      </c>
      <c r="G8" s="105">
        <f>SUM(G7:G7)</f>
        <v>0</v>
      </c>
      <c r="H8" s="105">
        <f>SUM(H7:H7)</f>
        <v>0</v>
      </c>
      <c r="I8" s="106">
        <f>SUM(I7:I7)</f>
        <v>0</v>
      </c>
    </row>
    <row r="9" spans="1:57">
      <c r="A9" s="100"/>
      <c r="B9" s="100"/>
      <c r="C9" s="100"/>
      <c r="D9" s="100"/>
      <c r="E9" s="100"/>
      <c r="F9" s="100"/>
      <c r="G9" s="100"/>
      <c r="H9" s="100"/>
      <c r="I9" s="100"/>
    </row>
    <row r="10" spans="1:57" ht="19.5" customHeight="1">
      <c r="A10" s="108" t="s">
        <v>51</v>
      </c>
      <c r="B10" s="108"/>
      <c r="C10" s="108"/>
      <c r="D10" s="108"/>
      <c r="E10" s="108"/>
      <c r="F10" s="108"/>
      <c r="G10" s="109"/>
      <c r="H10" s="108"/>
      <c r="I10" s="108"/>
      <c r="BA10" s="32"/>
      <c r="BB10" s="32"/>
      <c r="BC10" s="32"/>
      <c r="BD10" s="32"/>
      <c r="BE10" s="32"/>
    </row>
    <row r="11" spans="1:57" ht="13.5" thickBot="1">
      <c r="A11" s="110"/>
      <c r="B11" s="110"/>
      <c r="C11" s="110"/>
      <c r="D11" s="110"/>
      <c r="E11" s="110"/>
      <c r="F11" s="110"/>
      <c r="G11" s="110"/>
      <c r="H11" s="110"/>
      <c r="I11" s="110"/>
    </row>
    <row r="12" spans="1:57">
      <c r="A12" s="111" t="s">
        <v>52</v>
      </c>
      <c r="B12" s="112"/>
      <c r="C12" s="112"/>
      <c r="D12" s="113"/>
      <c r="E12" s="114" t="s">
        <v>53</v>
      </c>
      <c r="F12" s="115" t="s">
        <v>54</v>
      </c>
      <c r="G12" s="116" t="s">
        <v>55</v>
      </c>
      <c r="H12" s="117"/>
      <c r="I12" s="118" t="s">
        <v>53</v>
      </c>
    </row>
    <row r="13" spans="1:57">
      <c r="A13" s="119"/>
      <c r="B13" s="120"/>
      <c r="C13" s="120"/>
      <c r="D13" s="121"/>
      <c r="E13" s="122"/>
      <c r="F13" s="123"/>
      <c r="G13" s="124">
        <f>CHOOSE(BA13+1,HSV+PSV,HSV+PSV+Mont,HSV+PSV+Dodavka+Mont,HSV,PSV,Mont,Dodavka,Mont+Dodavka,0)</f>
        <v>0</v>
      </c>
      <c r="H13" s="125"/>
      <c r="I13" s="126">
        <f>E13+F13*G13/100</f>
        <v>0</v>
      </c>
      <c r="BA13">
        <v>8</v>
      </c>
    </row>
    <row r="14" spans="1:57" ht="13.5" thickBot="1">
      <c r="A14" s="127"/>
      <c r="B14" s="128" t="s">
        <v>56</v>
      </c>
      <c r="C14" s="129"/>
      <c r="D14" s="130"/>
      <c r="E14" s="131"/>
      <c r="F14" s="132"/>
      <c r="G14" s="132"/>
      <c r="H14" s="133">
        <f>SUM(H13:H13)</f>
        <v>0</v>
      </c>
      <c r="I14" s="134"/>
    </row>
    <row r="15" spans="1:57">
      <c r="A15" s="110"/>
      <c r="B15" s="110"/>
      <c r="C15" s="110"/>
      <c r="D15" s="110"/>
      <c r="E15" s="110"/>
      <c r="F15" s="110"/>
      <c r="G15" s="110"/>
      <c r="H15" s="110"/>
      <c r="I15" s="110"/>
    </row>
    <row r="16" spans="1:57">
      <c r="B16" s="107"/>
      <c r="F16" s="135"/>
      <c r="G16" s="136"/>
      <c r="H16" s="136"/>
      <c r="I16" s="137"/>
    </row>
    <row r="17" spans="6:9">
      <c r="F17" s="135"/>
      <c r="G17" s="136"/>
      <c r="H17" s="136"/>
      <c r="I17" s="137"/>
    </row>
    <row r="18" spans="6:9">
      <c r="F18" s="135"/>
      <c r="G18" s="136"/>
      <c r="H18" s="136"/>
      <c r="I18" s="137"/>
    </row>
    <row r="19" spans="6:9">
      <c r="F19" s="135"/>
      <c r="G19" s="136"/>
      <c r="H19" s="136"/>
      <c r="I19" s="137"/>
    </row>
    <row r="20" spans="6:9">
      <c r="F20" s="135"/>
      <c r="G20" s="136"/>
      <c r="H20" s="136"/>
      <c r="I20" s="137"/>
    </row>
    <row r="21" spans="6:9">
      <c r="F21" s="135"/>
      <c r="G21" s="136"/>
      <c r="H21" s="136"/>
      <c r="I21" s="137"/>
    </row>
    <row r="22" spans="6:9">
      <c r="F22" s="135"/>
      <c r="G22" s="136"/>
      <c r="H22" s="136"/>
      <c r="I22" s="137"/>
    </row>
    <row r="23" spans="6:9">
      <c r="F23" s="135"/>
      <c r="G23" s="136"/>
      <c r="H23" s="136"/>
      <c r="I23" s="137"/>
    </row>
    <row r="24" spans="6:9">
      <c r="F24" s="135"/>
      <c r="G24" s="136"/>
      <c r="H24" s="136"/>
      <c r="I24" s="137"/>
    </row>
    <row r="25" spans="6:9">
      <c r="F25" s="135"/>
      <c r="G25" s="136"/>
      <c r="H25" s="136"/>
      <c r="I25" s="137"/>
    </row>
    <row r="26" spans="6:9">
      <c r="F26" s="135"/>
      <c r="G26" s="136"/>
      <c r="H26" s="136"/>
      <c r="I26" s="137"/>
    </row>
    <row r="27" spans="6:9">
      <c r="F27" s="135"/>
      <c r="G27" s="136"/>
      <c r="H27" s="136"/>
      <c r="I27" s="137"/>
    </row>
    <row r="28" spans="6:9">
      <c r="F28" s="135"/>
      <c r="G28" s="136"/>
      <c r="H28" s="136"/>
      <c r="I28" s="137"/>
    </row>
    <row r="29" spans="6:9">
      <c r="F29" s="135"/>
      <c r="G29" s="136"/>
      <c r="H29" s="136"/>
      <c r="I29" s="137"/>
    </row>
    <row r="30" spans="6:9">
      <c r="F30" s="135"/>
      <c r="G30" s="136"/>
      <c r="H30" s="136"/>
      <c r="I30" s="137"/>
    </row>
    <row r="31" spans="6:9">
      <c r="F31" s="135"/>
      <c r="G31" s="136"/>
      <c r="H31" s="136"/>
      <c r="I31" s="137"/>
    </row>
    <row r="32" spans="6:9">
      <c r="F32" s="135"/>
      <c r="G32" s="136"/>
      <c r="H32" s="136"/>
      <c r="I32" s="137"/>
    </row>
    <row r="33" spans="6:9">
      <c r="F33" s="135"/>
      <c r="G33" s="136"/>
      <c r="H33" s="136"/>
      <c r="I33" s="137"/>
    </row>
    <row r="34" spans="6:9">
      <c r="F34" s="135"/>
      <c r="G34" s="136"/>
      <c r="H34" s="136"/>
      <c r="I34" s="137"/>
    </row>
    <row r="35" spans="6:9">
      <c r="F35" s="135"/>
      <c r="G35" s="136"/>
      <c r="H35" s="136"/>
      <c r="I35" s="137"/>
    </row>
    <row r="36" spans="6:9">
      <c r="F36" s="135"/>
      <c r="G36" s="136"/>
      <c r="H36" s="136"/>
      <c r="I36" s="137"/>
    </row>
    <row r="37" spans="6:9">
      <c r="F37" s="135"/>
      <c r="G37" s="136"/>
      <c r="H37" s="136"/>
      <c r="I37" s="137"/>
    </row>
    <row r="38" spans="6:9">
      <c r="F38" s="135"/>
      <c r="G38" s="136"/>
      <c r="H38" s="136"/>
      <c r="I38" s="137"/>
    </row>
    <row r="39" spans="6:9">
      <c r="F39" s="135"/>
      <c r="G39" s="136"/>
      <c r="H39" s="136"/>
      <c r="I39" s="137"/>
    </row>
    <row r="40" spans="6:9">
      <c r="F40" s="135"/>
      <c r="G40" s="136"/>
      <c r="H40" s="136"/>
      <c r="I40" s="137"/>
    </row>
    <row r="41" spans="6:9">
      <c r="F41" s="135"/>
      <c r="G41" s="136"/>
      <c r="H41" s="136"/>
      <c r="I41" s="137"/>
    </row>
    <row r="42" spans="6:9">
      <c r="F42" s="135"/>
      <c r="G42" s="136"/>
      <c r="H42" s="136"/>
      <c r="I42" s="137"/>
    </row>
    <row r="43" spans="6:9">
      <c r="F43" s="135"/>
      <c r="G43" s="136"/>
      <c r="H43" s="136"/>
      <c r="I43" s="137"/>
    </row>
    <row r="44" spans="6:9">
      <c r="F44" s="135"/>
      <c r="G44" s="136"/>
      <c r="H44" s="136"/>
      <c r="I44" s="137"/>
    </row>
    <row r="45" spans="6:9">
      <c r="F45" s="135"/>
      <c r="G45" s="136"/>
      <c r="H45" s="136"/>
      <c r="I45" s="137"/>
    </row>
    <row r="46" spans="6:9">
      <c r="F46" s="135"/>
      <c r="G46" s="136"/>
      <c r="H46" s="136"/>
      <c r="I46" s="137"/>
    </row>
    <row r="47" spans="6:9">
      <c r="F47" s="135"/>
      <c r="G47" s="136"/>
      <c r="H47" s="136"/>
      <c r="I47" s="137"/>
    </row>
    <row r="48" spans="6:9">
      <c r="F48" s="135"/>
      <c r="G48" s="136"/>
      <c r="H48" s="136"/>
      <c r="I48" s="137"/>
    </row>
    <row r="49" spans="6:9">
      <c r="F49" s="135"/>
      <c r="G49" s="136"/>
      <c r="H49" s="136"/>
      <c r="I49" s="137"/>
    </row>
    <row r="50" spans="6:9">
      <c r="F50" s="135"/>
      <c r="G50" s="136"/>
      <c r="H50" s="136"/>
      <c r="I50" s="137"/>
    </row>
    <row r="51" spans="6:9">
      <c r="F51" s="135"/>
      <c r="G51" s="136"/>
      <c r="H51" s="136"/>
      <c r="I51" s="137"/>
    </row>
    <row r="52" spans="6:9">
      <c r="F52" s="135"/>
      <c r="G52" s="136"/>
      <c r="H52" s="136"/>
      <c r="I52" s="137"/>
    </row>
    <row r="53" spans="6:9">
      <c r="F53" s="135"/>
      <c r="G53" s="136"/>
      <c r="H53" s="136"/>
      <c r="I53" s="137"/>
    </row>
    <row r="54" spans="6:9">
      <c r="F54" s="135"/>
      <c r="G54" s="136"/>
      <c r="H54" s="136"/>
      <c r="I54" s="137"/>
    </row>
    <row r="55" spans="6:9">
      <c r="F55" s="135"/>
      <c r="G55" s="136"/>
      <c r="H55" s="136"/>
      <c r="I55" s="137"/>
    </row>
    <row r="56" spans="6:9">
      <c r="F56" s="135"/>
      <c r="G56" s="136"/>
      <c r="H56" s="136"/>
      <c r="I56" s="137"/>
    </row>
    <row r="57" spans="6:9">
      <c r="F57" s="135"/>
      <c r="G57" s="136"/>
      <c r="H57" s="136"/>
      <c r="I57" s="137"/>
    </row>
    <row r="58" spans="6:9">
      <c r="F58" s="135"/>
      <c r="G58" s="136"/>
      <c r="H58" s="136"/>
      <c r="I58" s="137"/>
    </row>
    <row r="59" spans="6:9">
      <c r="F59" s="135"/>
      <c r="G59" s="136"/>
      <c r="H59" s="136"/>
      <c r="I59" s="137"/>
    </row>
    <row r="60" spans="6:9">
      <c r="F60" s="135"/>
      <c r="G60" s="136"/>
      <c r="H60" s="136"/>
      <c r="I60" s="137"/>
    </row>
    <row r="61" spans="6:9">
      <c r="F61" s="135"/>
      <c r="G61" s="136"/>
      <c r="H61" s="136"/>
      <c r="I61" s="137"/>
    </row>
    <row r="62" spans="6:9">
      <c r="F62" s="135"/>
      <c r="G62" s="136"/>
      <c r="H62" s="136"/>
      <c r="I62" s="137"/>
    </row>
    <row r="63" spans="6:9">
      <c r="F63" s="135"/>
      <c r="G63" s="136"/>
      <c r="H63" s="136"/>
      <c r="I63" s="137"/>
    </row>
    <row r="64" spans="6:9">
      <c r="F64" s="135"/>
      <c r="G64" s="136"/>
      <c r="H64" s="136"/>
      <c r="I64" s="137"/>
    </row>
    <row r="65" spans="6:9">
      <c r="F65" s="135"/>
      <c r="G65" s="136"/>
      <c r="H65" s="136"/>
      <c r="I65" s="137"/>
    </row>
  </sheetData>
  <mergeCells count="4">
    <mergeCell ref="A1:B1"/>
    <mergeCell ref="A2:B2"/>
    <mergeCell ref="G2:I2"/>
    <mergeCell ref="H14:I14"/>
  </mergeCell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2"/>
  <dimension ref="A1:CZ160"/>
  <sheetViews>
    <sheetView showGridLines="0" showZeros="0" topLeftCell="A70" zoomScaleNormal="100" workbookViewId="0">
      <selection activeCell="A87" sqref="A87:IV89"/>
    </sheetView>
  </sheetViews>
  <sheetFormatPr defaultRowHeight="12.75"/>
  <cols>
    <col min="1" max="1" width="3.85546875" style="139" customWidth="1"/>
    <col min="2" max="2" width="12" style="139" customWidth="1"/>
    <col min="3" max="3" width="40.42578125" style="139" customWidth="1"/>
    <col min="4" max="4" width="5.5703125" style="139" customWidth="1"/>
    <col min="5" max="5" width="8.5703125" style="187" customWidth="1"/>
    <col min="6" max="6" width="9.85546875" style="139" customWidth="1"/>
    <col min="7" max="7" width="13.85546875" style="139" customWidth="1"/>
    <col min="8" max="16384" width="9.140625" style="139"/>
  </cols>
  <sheetData>
    <row r="1" spans="1:104" ht="15.75">
      <c r="A1" s="138" t="s">
        <v>57</v>
      </c>
      <c r="B1" s="138"/>
      <c r="C1" s="138"/>
      <c r="D1" s="138"/>
      <c r="E1" s="138"/>
      <c r="F1" s="138"/>
      <c r="G1" s="138"/>
    </row>
    <row r="2" spans="1:104" ht="13.5" thickBot="1">
      <c r="A2" s="140"/>
      <c r="B2" s="141"/>
      <c r="C2" s="142"/>
      <c r="D2" s="142"/>
      <c r="E2" s="143"/>
      <c r="F2" s="142"/>
      <c r="G2" s="142"/>
    </row>
    <row r="3" spans="1:104" ht="13.5" thickTop="1">
      <c r="A3" s="144" t="s">
        <v>5</v>
      </c>
      <c r="B3" s="145"/>
      <c r="C3" s="146" t="str">
        <f>CONCATENATE(cislostavby," ",nazevstavby)</f>
        <v xml:space="preserve"> Rekonstrukce zahrad u Domova Čujkovova</v>
      </c>
      <c r="D3" s="147"/>
      <c r="E3" s="148"/>
      <c r="F3" s="149">
        <f>Rekapitulace!H1</f>
        <v>0</v>
      </c>
      <c r="G3" s="150"/>
    </row>
    <row r="4" spans="1:104" ht="13.5" thickBot="1">
      <c r="A4" s="151" t="s">
        <v>1</v>
      </c>
      <c r="B4" s="152"/>
      <c r="C4" s="153" t="str">
        <f>CONCATENATE(cisloobjektu," ",nazevobjektu)</f>
        <v xml:space="preserve"> Rostlinný materiál - část B, příloha č.2</v>
      </c>
      <c r="D4" s="154"/>
      <c r="E4" s="155"/>
      <c r="F4" s="155"/>
      <c r="G4" s="156"/>
    </row>
    <row r="5" spans="1:104" ht="13.5" thickTop="1">
      <c r="A5" s="157"/>
      <c r="B5" s="158"/>
      <c r="C5" s="158"/>
      <c r="D5" s="140"/>
      <c r="E5" s="159"/>
      <c r="F5" s="140"/>
      <c r="G5" s="160"/>
    </row>
    <row r="6" spans="1:104">
      <c r="A6" s="161" t="s">
        <v>58</v>
      </c>
      <c r="B6" s="162" t="s">
        <v>59</v>
      </c>
      <c r="C6" s="162" t="s">
        <v>60</v>
      </c>
      <c r="D6" s="162" t="s">
        <v>61</v>
      </c>
      <c r="E6" s="163" t="s">
        <v>62</v>
      </c>
      <c r="F6" s="162" t="s">
        <v>63</v>
      </c>
      <c r="G6" s="164" t="s">
        <v>64</v>
      </c>
    </row>
    <row r="7" spans="1:104">
      <c r="A7" s="165" t="s">
        <v>65</v>
      </c>
      <c r="B7" s="166" t="s">
        <v>69</v>
      </c>
      <c r="C7" s="167" t="s">
        <v>70</v>
      </c>
      <c r="D7" s="168"/>
      <c r="E7" s="169"/>
      <c r="F7" s="169"/>
      <c r="G7" s="170"/>
      <c r="H7" s="171"/>
      <c r="I7" s="171"/>
      <c r="O7" s="172">
        <v>1</v>
      </c>
    </row>
    <row r="8" spans="1:104">
      <c r="A8" s="173">
        <v>1</v>
      </c>
      <c r="B8" s="174" t="s">
        <v>71</v>
      </c>
      <c r="C8" s="175" t="s">
        <v>72</v>
      </c>
      <c r="D8" s="176" t="s">
        <v>73</v>
      </c>
      <c r="E8" s="177">
        <v>6</v>
      </c>
      <c r="F8" s="177">
        <v>0</v>
      </c>
      <c r="G8" s="178">
        <f>E8*F8</f>
        <v>0</v>
      </c>
      <c r="O8" s="172">
        <v>2</v>
      </c>
      <c r="AA8" s="139">
        <v>12</v>
      </c>
      <c r="AB8" s="139">
        <v>1</v>
      </c>
      <c r="AC8" s="139">
        <v>1</v>
      </c>
      <c r="AZ8" s="139">
        <v>1</v>
      </c>
      <c r="BA8" s="139">
        <f>IF(AZ8=1,G8,0)</f>
        <v>0</v>
      </c>
      <c r="BB8" s="139">
        <f>IF(AZ8=2,G8,0)</f>
        <v>0</v>
      </c>
      <c r="BC8" s="139">
        <f>IF(AZ8=3,G8,0)</f>
        <v>0</v>
      </c>
      <c r="BD8" s="139">
        <f>IF(AZ8=4,G8,0)</f>
        <v>0</v>
      </c>
      <c r="BE8" s="139">
        <f>IF(AZ8=5,G8,0)</f>
        <v>0</v>
      </c>
      <c r="CZ8" s="139">
        <v>5.0000000000000001E-3</v>
      </c>
    </row>
    <row r="9" spans="1:104">
      <c r="A9" s="173">
        <v>2</v>
      </c>
      <c r="B9" s="174" t="s">
        <v>74</v>
      </c>
      <c r="C9" s="175" t="s">
        <v>75</v>
      </c>
      <c r="D9" s="176" t="s">
        <v>73</v>
      </c>
      <c r="E9" s="177">
        <v>2</v>
      </c>
      <c r="F9" s="177">
        <v>0</v>
      </c>
      <c r="G9" s="178">
        <f>E9*F9</f>
        <v>0</v>
      </c>
      <c r="O9" s="172">
        <v>2</v>
      </c>
      <c r="AA9" s="139">
        <v>12</v>
      </c>
      <c r="AB9" s="139">
        <v>1</v>
      </c>
      <c r="AC9" s="139">
        <v>2</v>
      </c>
      <c r="AZ9" s="139">
        <v>1</v>
      </c>
      <c r="BA9" s="139">
        <f>IF(AZ9=1,G9,0)</f>
        <v>0</v>
      </c>
      <c r="BB9" s="139">
        <f>IF(AZ9=2,G9,0)</f>
        <v>0</v>
      </c>
      <c r="BC9" s="139">
        <f>IF(AZ9=3,G9,0)</f>
        <v>0</v>
      </c>
      <c r="BD9" s="139">
        <f>IF(AZ9=4,G9,0)</f>
        <v>0</v>
      </c>
      <c r="BE9" s="139">
        <f>IF(AZ9=5,G9,0)</f>
        <v>0</v>
      </c>
      <c r="CZ9" s="139">
        <v>0</v>
      </c>
    </row>
    <row r="10" spans="1:104">
      <c r="A10" s="173">
        <v>3</v>
      </c>
      <c r="B10" s="174" t="s">
        <v>76</v>
      </c>
      <c r="C10" s="175" t="s">
        <v>77</v>
      </c>
      <c r="D10" s="176" t="s">
        <v>73</v>
      </c>
      <c r="E10" s="177">
        <v>3</v>
      </c>
      <c r="F10" s="177">
        <v>0</v>
      </c>
      <c r="G10" s="178">
        <f>E10*F10</f>
        <v>0</v>
      </c>
      <c r="O10" s="172">
        <v>2</v>
      </c>
      <c r="AA10" s="139">
        <v>12</v>
      </c>
      <c r="AB10" s="139">
        <v>1</v>
      </c>
      <c r="AC10" s="139">
        <v>3</v>
      </c>
      <c r="AZ10" s="139">
        <v>1</v>
      </c>
      <c r="BA10" s="139">
        <f>IF(AZ10=1,G10,0)</f>
        <v>0</v>
      </c>
      <c r="BB10" s="139">
        <f>IF(AZ10=2,G10,0)</f>
        <v>0</v>
      </c>
      <c r="BC10" s="139">
        <f>IF(AZ10=3,G10,0)</f>
        <v>0</v>
      </c>
      <c r="BD10" s="139">
        <f>IF(AZ10=4,G10,0)</f>
        <v>0</v>
      </c>
      <c r="BE10" s="139">
        <f>IF(AZ10=5,G10,0)</f>
        <v>0</v>
      </c>
      <c r="CZ10" s="139">
        <v>0</v>
      </c>
    </row>
    <row r="11" spans="1:104">
      <c r="A11" s="173">
        <v>4</v>
      </c>
      <c r="B11" s="174" t="s">
        <v>78</v>
      </c>
      <c r="C11" s="175" t="s">
        <v>79</v>
      </c>
      <c r="D11" s="176" t="s">
        <v>73</v>
      </c>
      <c r="E11" s="177">
        <v>2</v>
      </c>
      <c r="F11" s="177">
        <v>0</v>
      </c>
      <c r="G11" s="178">
        <f>E11*F11</f>
        <v>0</v>
      </c>
      <c r="O11" s="172">
        <v>2</v>
      </c>
      <c r="AA11" s="139">
        <v>12</v>
      </c>
      <c r="AB11" s="139">
        <v>1</v>
      </c>
      <c r="AC11" s="139">
        <v>4</v>
      </c>
      <c r="AZ11" s="139">
        <v>1</v>
      </c>
      <c r="BA11" s="139">
        <f>IF(AZ11=1,G11,0)</f>
        <v>0</v>
      </c>
      <c r="BB11" s="139">
        <f>IF(AZ11=2,G11,0)</f>
        <v>0</v>
      </c>
      <c r="BC11" s="139">
        <f>IF(AZ11=3,G11,0)</f>
        <v>0</v>
      </c>
      <c r="BD11" s="139">
        <f>IF(AZ11=4,G11,0)</f>
        <v>0</v>
      </c>
      <c r="BE11" s="139">
        <f>IF(AZ11=5,G11,0)</f>
        <v>0</v>
      </c>
      <c r="CZ11" s="139">
        <v>0</v>
      </c>
    </row>
    <row r="12" spans="1:104">
      <c r="A12" s="173">
        <v>5</v>
      </c>
      <c r="B12" s="174" t="s">
        <v>80</v>
      </c>
      <c r="C12" s="175" t="s">
        <v>81</v>
      </c>
      <c r="D12" s="176" t="s">
        <v>73</v>
      </c>
      <c r="E12" s="177">
        <v>2</v>
      </c>
      <c r="F12" s="177">
        <v>0</v>
      </c>
      <c r="G12" s="178">
        <f>E12*F12</f>
        <v>0</v>
      </c>
      <c r="O12" s="172">
        <v>2</v>
      </c>
      <c r="AA12" s="139">
        <v>12</v>
      </c>
      <c r="AB12" s="139">
        <v>1</v>
      </c>
      <c r="AC12" s="139">
        <v>5</v>
      </c>
      <c r="AZ12" s="139">
        <v>1</v>
      </c>
      <c r="BA12" s="139">
        <f>IF(AZ12=1,G12,0)</f>
        <v>0</v>
      </c>
      <c r="BB12" s="139">
        <f>IF(AZ12=2,G12,0)</f>
        <v>0</v>
      </c>
      <c r="BC12" s="139">
        <f>IF(AZ12=3,G12,0)</f>
        <v>0</v>
      </c>
      <c r="BD12" s="139">
        <f>IF(AZ12=4,G12,0)</f>
        <v>0</v>
      </c>
      <c r="BE12" s="139">
        <f>IF(AZ12=5,G12,0)</f>
        <v>0</v>
      </c>
      <c r="CZ12" s="139">
        <v>0</v>
      </c>
    </row>
    <row r="13" spans="1:104">
      <c r="A13" s="173">
        <v>6</v>
      </c>
      <c r="B13" s="174" t="s">
        <v>82</v>
      </c>
      <c r="C13" s="175" t="s">
        <v>83</v>
      </c>
      <c r="D13" s="176" t="s">
        <v>73</v>
      </c>
      <c r="E13" s="177">
        <v>8</v>
      </c>
      <c r="F13" s="177">
        <v>0</v>
      </c>
      <c r="G13" s="178">
        <f>E13*F13</f>
        <v>0</v>
      </c>
      <c r="O13" s="172">
        <v>2</v>
      </c>
      <c r="AA13" s="139">
        <v>12</v>
      </c>
      <c r="AB13" s="139">
        <v>1</v>
      </c>
      <c r="AC13" s="139">
        <v>6</v>
      </c>
      <c r="AZ13" s="139">
        <v>1</v>
      </c>
      <c r="BA13" s="139">
        <f>IF(AZ13=1,G13,0)</f>
        <v>0</v>
      </c>
      <c r="BB13" s="139">
        <f>IF(AZ13=2,G13,0)</f>
        <v>0</v>
      </c>
      <c r="BC13" s="139">
        <f>IF(AZ13=3,G13,0)</f>
        <v>0</v>
      </c>
      <c r="BD13" s="139">
        <f>IF(AZ13=4,G13,0)</f>
        <v>0</v>
      </c>
      <c r="BE13" s="139">
        <f>IF(AZ13=5,G13,0)</f>
        <v>0</v>
      </c>
      <c r="CZ13" s="139">
        <v>0</v>
      </c>
    </row>
    <row r="14" spans="1:104">
      <c r="A14" s="173">
        <v>7</v>
      </c>
      <c r="B14" s="174" t="s">
        <v>84</v>
      </c>
      <c r="C14" s="175" t="s">
        <v>85</v>
      </c>
      <c r="D14" s="176" t="s">
        <v>73</v>
      </c>
      <c r="E14" s="177">
        <v>22</v>
      </c>
      <c r="F14" s="177">
        <v>0</v>
      </c>
      <c r="G14" s="178">
        <f>E14*F14</f>
        <v>0</v>
      </c>
      <c r="O14" s="172">
        <v>2</v>
      </c>
      <c r="AA14" s="139">
        <v>12</v>
      </c>
      <c r="AB14" s="139">
        <v>1</v>
      </c>
      <c r="AC14" s="139">
        <v>7</v>
      </c>
      <c r="AZ14" s="139">
        <v>1</v>
      </c>
      <c r="BA14" s="139">
        <f>IF(AZ14=1,G14,0)</f>
        <v>0</v>
      </c>
      <c r="BB14" s="139">
        <f>IF(AZ14=2,G14,0)</f>
        <v>0</v>
      </c>
      <c r="BC14" s="139">
        <f>IF(AZ14=3,G14,0)</f>
        <v>0</v>
      </c>
      <c r="BD14" s="139">
        <f>IF(AZ14=4,G14,0)</f>
        <v>0</v>
      </c>
      <c r="BE14" s="139">
        <f>IF(AZ14=5,G14,0)</f>
        <v>0</v>
      </c>
      <c r="CZ14" s="139">
        <v>0</v>
      </c>
    </row>
    <row r="15" spans="1:104">
      <c r="A15" s="173">
        <v>8</v>
      </c>
      <c r="B15" s="174" t="s">
        <v>86</v>
      </c>
      <c r="C15" s="175" t="s">
        <v>87</v>
      </c>
      <c r="D15" s="176" t="s">
        <v>73</v>
      </c>
      <c r="E15" s="177">
        <v>4</v>
      </c>
      <c r="F15" s="177">
        <v>0</v>
      </c>
      <c r="G15" s="178">
        <f>E15*F15</f>
        <v>0</v>
      </c>
      <c r="O15" s="172">
        <v>2</v>
      </c>
      <c r="AA15" s="139">
        <v>12</v>
      </c>
      <c r="AB15" s="139">
        <v>1</v>
      </c>
      <c r="AC15" s="139">
        <v>8</v>
      </c>
      <c r="AZ15" s="139">
        <v>1</v>
      </c>
      <c r="BA15" s="139">
        <f>IF(AZ15=1,G15,0)</f>
        <v>0</v>
      </c>
      <c r="BB15" s="139">
        <f>IF(AZ15=2,G15,0)</f>
        <v>0</v>
      </c>
      <c r="BC15" s="139">
        <f>IF(AZ15=3,G15,0)</f>
        <v>0</v>
      </c>
      <c r="BD15" s="139">
        <f>IF(AZ15=4,G15,0)</f>
        <v>0</v>
      </c>
      <c r="BE15" s="139">
        <f>IF(AZ15=5,G15,0)</f>
        <v>0</v>
      </c>
      <c r="CZ15" s="139">
        <v>0</v>
      </c>
    </row>
    <row r="16" spans="1:104">
      <c r="A16" s="173">
        <v>9</v>
      </c>
      <c r="B16" s="174" t="s">
        <v>88</v>
      </c>
      <c r="C16" s="175" t="s">
        <v>89</v>
      </c>
      <c r="D16" s="176" t="s">
        <v>73</v>
      </c>
      <c r="E16" s="177">
        <v>33</v>
      </c>
      <c r="F16" s="177">
        <v>0</v>
      </c>
      <c r="G16" s="178">
        <f>E16*F16</f>
        <v>0</v>
      </c>
      <c r="O16" s="172">
        <v>2</v>
      </c>
      <c r="AA16" s="139">
        <v>12</v>
      </c>
      <c r="AB16" s="139">
        <v>1</v>
      </c>
      <c r="AC16" s="139">
        <v>9</v>
      </c>
      <c r="AZ16" s="139">
        <v>1</v>
      </c>
      <c r="BA16" s="139">
        <f>IF(AZ16=1,G16,0)</f>
        <v>0</v>
      </c>
      <c r="BB16" s="139">
        <f>IF(AZ16=2,G16,0)</f>
        <v>0</v>
      </c>
      <c r="BC16" s="139">
        <f>IF(AZ16=3,G16,0)</f>
        <v>0</v>
      </c>
      <c r="BD16" s="139">
        <f>IF(AZ16=4,G16,0)</f>
        <v>0</v>
      </c>
      <c r="BE16" s="139">
        <f>IF(AZ16=5,G16,0)</f>
        <v>0</v>
      </c>
      <c r="CZ16" s="139">
        <v>2E-3</v>
      </c>
    </row>
    <row r="17" spans="1:104">
      <c r="A17" s="173">
        <v>10</v>
      </c>
      <c r="B17" s="174" t="s">
        <v>90</v>
      </c>
      <c r="C17" s="175" t="s">
        <v>91</v>
      </c>
      <c r="D17" s="176" t="s">
        <v>73</v>
      </c>
      <c r="E17" s="177">
        <v>6</v>
      </c>
      <c r="F17" s="177">
        <v>0</v>
      </c>
      <c r="G17" s="178">
        <f>E17*F17</f>
        <v>0</v>
      </c>
      <c r="O17" s="172">
        <v>2</v>
      </c>
      <c r="AA17" s="139">
        <v>12</v>
      </c>
      <c r="AB17" s="139">
        <v>1</v>
      </c>
      <c r="AC17" s="139">
        <v>10</v>
      </c>
      <c r="AZ17" s="139">
        <v>1</v>
      </c>
      <c r="BA17" s="139">
        <f>IF(AZ17=1,G17,0)</f>
        <v>0</v>
      </c>
      <c r="BB17" s="139">
        <f>IF(AZ17=2,G17,0)</f>
        <v>0</v>
      </c>
      <c r="BC17" s="139">
        <f>IF(AZ17=3,G17,0)</f>
        <v>0</v>
      </c>
      <c r="BD17" s="139">
        <f>IF(AZ17=4,G17,0)</f>
        <v>0</v>
      </c>
      <c r="BE17" s="139">
        <f>IF(AZ17=5,G17,0)</f>
        <v>0</v>
      </c>
      <c r="CZ17" s="139">
        <v>0</v>
      </c>
    </row>
    <row r="18" spans="1:104">
      <c r="A18" s="173">
        <v>11</v>
      </c>
      <c r="B18" s="174" t="s">
        <v>92</v>
      </c>
      <c r="C18" s="175" t="s">
        <v>93</v>
      </c>
      <c r="D18" s="176" t="s">
        <v>73</v>
      </c>
      <c r="E18" s="177">
        <v>29</v>
      </c>
      <c r="F18" s="177">
        <v>0</v>
      </c>
      <c r="G18" s="178">
        <f>E18*F18</f>
        <v>0</v>
      </c>
      <c r="O18" s="172">
        <v>2</v>
      </c>
      <c r="AA18" s="139">
        <v>12</v>
      </c>
      <c r="AB18" s="139">
        <v>1</v>
      </c>
      <c r="AC18" s="139">
        <v>11</v>
      </c>
      <c r="AZ18" s="139">
        <v>1</v>
      </c>
      <c r="BA18" s="139">
        <f>IF(AZ18=1,G18,0)</f>
        <v>0</v>
      </c>
      <c r="BB18" s="139">
        <f>IF(AZ18=2,G18,0)</f>
        <v>0</v>
      </c>
      <c r="BC18" s="139">
        <f>IF(AZ18=3,G18,0)</f>
        <v>0</v>
      </c>
      <c r="BD18" s="139">
        <f>IF(AZ18=4,G18,0)</f>
        <v>0</v>
      </c>
      <c r="BE18" s="139">
        <f>IF(AZ18=5,G18,0)</f>
        <v>0</v>
      </c>
      <c r="CZ18" s="139">
        <v>0</v>
      </c>
    </row>
    <row r="19" spans="1:104">
      <c r="A19" s="173">
        <v>12</v>
      </c>
      <c r="B19" s="174" t="s">
        <v>94</v>
      </c>
      <c r="C19" s="175" t="s">
        <v>95</v>
      </c>
      <c r="D19" s="176" t="s">
        <v>73</v>
      </c>
      <c r="E19" s="177">
        <v>10</v>
      </c>
      <c r="F19" s="177">
        <v>0</v>
      </c>
      <c r="G19" s="178">
        <f>E19*F19</f>
        <v>0</v>
      </c>
      <c r="O19" s="172">
        <v>2</v>
      </c>
      <c r="AA19" s="139">
        <v>12</v>
      </c>
      <c r="AB19" s="139">
        <v>1</v>
      </c>
      <c r="AC19" s="139">
        <v>12</v>
      </c>
      <c r="AZ19" s="139">
        <v>1</v>
      </c>
      <c r="BA19" s="139">
        <f>IF(AZ19=1,G19,0)</f>
        <v>0</v>
      </c>
      <c r="BB19" s="139">
        <f>IF(AZ19=2,G19,0)</f>
        <v>0</v>
      </c>
      <c r="BC19" s="139">
        <f>IF(AZ19=3,G19,0)</f>
        <v>0</v>
      </c>
      <c r="BD19" s="139">
        <f>IF(AZ19=4,G19,0)</f>
        <v>0</v>
      </c>
      <c r="BE19" s="139">
        <f>IF(AZ19=5,G19,0)</f>
        <v>0</v>
      </c>
      <c r="CZ19" s="139">
        <v>0</v>
      </c>
    </row>
    <row r="20" spans="1:104">
      <c r="A20" s="173">
        <v>13</v>
      </c>
      <c r="B20" s="174" t="s">
        <v>96</v>
      </c>
      <c r="C20" s="175" t="s">
        <v>97</v>
      </c>
      <c r="D20" s="176" t="s">
        <v>73</v>
      </c>
      <c r="E20" s="177">
        <v>28</v>
      </c>
      <c r="F20" s="177">
        <v>0</v>
      </c>
      <c r="G20" s="178">
        <f>E20*F20</f>
        <v>0</v>
      </c>
      <c r="O20" s="172">
        <v>2</v>
      </c>
      <c r="AA20" s="139">
        <v>12</v>
      </c>
      <c r="AB20" s="139">
        <v>1</v>
      </c>
      <c r="AC20" s="139">
        <v>13</v>
      </c>
      <c r="AZ20" s="139">
        <v>1</v>
      </c>
      <c r="BA20" s="139">
        <f>IF(AZ20=1,G20,0)</f>
        <v>0</v>
      </c>
      <c r="BB20" s="139">
        <f>IF(AZ20=2,G20,0)</f>
        <v>0</v>
      </c>
      <c r="BC20" s="139">
        <f>IF(AZ20=3,G20,0)</f>
        <v>0</v>
      </c>
      <c r="BD20" s="139">
        <f>IF(AZ20=4,G20,0)</f>
        <v>0</v>
      </c>
      <c r="BE20" s="139">
        <f>IF(AZ20=5,G20,0)</f>
        <v>0</v>
      </c>
      <c r="CZ20" s="139">
        <v>0</v>
      </c>
    </row>
    <row r="21" spans="1:104">
      <c r="A21" s="173">
        <v>14</v>
      </c>
      <c r="B21" s="174" t="s">
        <v>98</v>
      </c>
      <c r="C21" s="175" t="s">
        <v>99</v>
      </c>
      <c r="D21" s="176" t="s">
        <v>73</v>
      </c>
      <c r="E21" s="177">
        <v>3</v>
      </c>
      <c r="F21" s="177">
        <v>0</v>
      </c>
      <c r="G21" s="178">
        <f>E21*F21</f>
        <v>0</v>
      </c>
      <c r="O21" s="172">
        <v>2</v>
      </c>
      <c r="AA21" s="139">
        <v>12</v>
      </c>
      <c r="AB21" s="139">
        <v>1</v>
      </c>
      <c r="AC21" s="139">
        <v>14</v>
      </c>
      <c r="AZ21" s="139">
        <v>1</v>
      </c>
      <c r="BA21" s="139">
        <f>IF(AZ21=1,G21,0)</f>
        <v>0</v>
      </c>
      <c r="BB21" s="139">
        <f>IF(AZ21=2,G21,0)</f>
        <v>0</v>
      </c>
      <c r="BC21" s="139">
        <f>IF(AZ21=3,G21,0)</f>
        <v>0</v>
      </c>
      <c r="BD21" s="139">
        <f>IF(AZ21=4,G21,0)</f>
        <v>0</v>
      </c>
      <c r="BE21" s="139">
        <f>IF(AZ21=5,G21,0)</f>
        <v>0</v>
      </c>
      <c r="CZ21" s="139">
        <v>0</v>
      </c>
    </row>
    <row r="22" spans="1:104">
      <c r="A22" s="173">
        <v>15</v>
      </c>
      <c r="B22" s="174" t="s">
        <v>100</v>
      </c>
      <c r="C22" s="175" t="s">
        <v>101</v>
      </c>
      <c r="D22" s="176" t="s">
        <v>73</v>
      </c>
      <c r="E22" s="177">
        <v>3</v>
      </c>
      <c r="F22" s="177">
        <v>0</v>
      </c>
      <c r="G22" s="178">
        <f>E22*F22</f>
        <v>0</v>
      </c>
      <c r="O22" s="172">
        <v>2</v>
      </c>
      <c r="AA22" s="139">
        <v>12</v>
      </c>
      <c r="AB22" s="139">
        <v>1</v>
      </c>
      <c r="AC22" s="139">
        <v>15</v>
      </c>
      <c r="AZ22" s="139">
        <v>1</v>
      </c>
      <c r="BA22" s="139">
        <f>IF(AZ22=1,G22,0)</f>
        <v>0</v>
      </c>
      <c r="BB22" s="139">
        <f>IF(AZ22=2,G22,0)</f>
        <v>0</v>
      </c>
      <c r="BC22" s="139">
        <f>IF(AZ22=3,G22,0)</f>
        <v>0</v>
      </c>
      <c r="BD22" s="139">
        <f>IF(AZ22=4,G22,0)</f>
        <v>0</v>
      </c>
      <c r="BE22" s="139">
        <f>IF(AZ22=5,G22,0)</f>
        <v>0</v>
      </c>
      <c r="CZ22" s="139">
        <v>0</v>
      </c>
    </row>
    <row r="23" spans="1:104">
      <c r="A23" s="173">
        <v>16</v>
      </c>
      <c r="B23" s="174" t="s">
        <v>102</v>
      </c>
      <c r="C23" s="175" t="s">
        <v>103</v>
      </c>
      <c r="D23" s="176" t="s">
        <v>73</v>
      </c>
      <c r="E23" s="177">
        <v>3</v>
      </c>
      <c r="F23" s="177">
        <v>0</v>
      </c>
      <c r="G23" s="178">
        <f>E23*F23</f>
        <v>0</v>
      </c>
      <c r="O23" s="172">
        <v>2</v>
      </c>
      <c r="AA23" s="139">
        <v>12</v>
      </c>
      <c r="AB23" s="139">
        <v>1</v>
      </c>
      <c r="AC23" s="139">
        <v>16</v>
      </c>
      <c r="AZ23" s="139">
        <v>1</v>
      </c>
      <c r="BA23" s="139">
        <f>IF(AZ23=1,G23,0)</f>
        <v>0</v>
      </c>
      <c r="BB23" s="139">
        <f>IF(AZ23=2,G23,0)</f>
        <v>0</v>
      </c>
      <c r="BC23" s="139">
        <f>IF(AZ23=3,G23,0)</f>
        <v>0</v>
      </c>
      <c r="BD23" s="139">
        <f>IF(AZ23=4,G23,0)</f>
        <v>0</v>
      </c>
      <c r="BE23" s="139">
        <f>IF(AZ23=5,G23,0)</f>
        <v>0</v>
      </c>
      <c r="CZ23" s="139">
        <v>0</v>
      </c>
    </row>
    <row r="24" spans="1:104">
      <c r="A24" s="173">
        <v>17</v>
      </c>
      <c r="B24" s="174" t="s">
        <v>104</v>
      </c>
      <c r="C24" s="175" t="s">
        <v>105</v>
      </c>
      <c r="D24" s="176" t="s">
        <v>73</v>
      </c>
      <c r="E24" s="177">
        <v>3</v>
      </c>
      <c r="F24" s="177">
        <v>0</v>
      </c>
      <c r="G24" s="178">
        <f>E24*F24</f>
        <v>0</v>
      </c>
      <c r="O24" s="172">
        <v>2</v>
      </c>
      <c r="AA24" s="139">
        <v>12</v>
      </c>
      <c r="AB24" s="139">
        <v>1</v>
      </c>
      <c r="AC24" s="139">
        <v>17</v>
      </c>
      <c r="AZ24" s="139">
        <v>1</v>
      </c>
      <c r="BA24" s="139">
        <f>IF(AZ24=1,G24,0)</f>
        <v>0</v>
      </c>
      <c r="BB24" s="139">
        <f>IF(AZ24=2,G24,0)</f>
        <v>0</v>
      </c>
      <c r="BC24" s="139">
        <f>IF(AZ24=3,G24,0)</f>
        <v>0</v>
      </c>
      <c r="BD24" s="139">
        <f>IF(AZ24=4,G24,0)</f>
        <v>0</v>
      </c>
      <c r="BE24" s="139">
        <f>IF(AZ24=5,G24,0)</f>
        <v>0</v>
      </c>
      <c r="CZ24" s="139">
        <v>0</v>
      </c>
    </row>
    <row r="25" spans="1:104">
      <c r="A25" s="173">
        <v>18</v>
      </c>
      <c r="B25" s="174" t="s">
        <v>106</v>
      </c>
      <c r="C25" s="175" t="s">
        <v>107</v>
      </c>
      <c r="D25" s="176" t="s">
        <v>73</v>
      </c>
      <c r="E25" s="177">
        <v>1</v>
      </c>
      <c r="F25" s="177">
        <v>0</v>
      </c>
      <c r="G25" s="178">
        <f>E25*F25</f>
        <v>0</v>
      </c>
      <c r="O25" s="172">
        <v>2</v>
      </c>
      <c r="AA25" s="139">
        <v>12</v>
      </c>
      <c r="AB25" s="139">
        <v>1</v>
      </c>
      <c r="AC25" s="139">
        <v>18</v>
      </c>
      <c r="AZ25" s="139">
        <v>1</v>
      </c>
      <c r="BA25" s="139">
        <f>IF(AZ25=1,G25,0)</f>
        <v>0</v>
      </c>
      <c r="BB25" s="139">
        <f>IF(AZ25=2,G25,0)</f>
        <v>0</v>
      </c>
      <c r="BC25" s="139">
        <f>IF(AZ25=3,G25,0)</f>
        <v>0</v>
      </c>
      <c r="BD25" s="139">
        <f>IF(AZ25=4,G25,0)</f>
        <v>0</v>
      </c>
      <c r="BE25" s="139">
        <f>IF(AZ25=5,G25,0)</f>
        <v>0</v>
      </c>
      <c r="CZ25" s="139">
        <v>0</v>
      </c>
    </row>
    <row r="26" spans="1:104">
      <c r="A26" s="173">
        <v>19</v>
      </c>
      <c r="B26" s="174" t="s">
        <v>108</v>
      </c>
      <c r="C26" s="175" t="s">
        <v>109</v>
      </c>
      <c r="D26" s="176" t="s">
        <v>73</v>
      </c>
      <c r="E26" s="177">
        <v>14</v>
      </c>
      <c r="F26" s="177">
        <v>0</v>
      </c>
      <c r="G26" s="178">
        <f>E26*F26</f>
        <v>0</v>
      </c>
      <c r="O26" s="172">
        <v>2</v>
      </c>
      <c r="AA26" s="139">
        <v>12</v>
      </c>
      <c r="AB26" s="139">
        <v>1</v>
      </c>
      <c r="AC26" s="139">
        <v>19</v>
      </c>
      <c r="AZ26" s="139">
        <v>1</v>
      </c>
      <c r="BA26" s="139">
        <f>IF(AZ26=1,G26,0)</f>
        <v>0</v>
      </c>
      <c r="BB26" s="139">
        <f>IF(AZ26=2,G26,0)</f>
        <v>0</v>
      </c>
      <c r="BC26" s="139">
        <f>IF(AZ26=3,G26,0)</f>
        <v>0</v>
      </c>
      <c r="BD26" s="139">
        <f>IF(AZ26=4,G26,0)</f>
        <v>0</v>
      </c>
      <c r="BE26" s="139">
        <f>IF(AZ26=5,G26,0)</f>
        <v>0</v>
      </c>
      <c r="CZ26" s="139">
        <v>0</v>
      </c>
    </row>
    <row r="27" spans="1:104">
      <c r="A27" s="173">
        <v>20</v>
      </c>
      <c r="B27" s="174" t="s">
        <v>110</v>
      </c>
      <c r="C27" s="175" t="s">
        <v>111</v>
      </c>
      <c r="D27" s="176" t="s">
        <v>73</v>
      </c>
      <c r="E27" s="177">
        <v>2</v>
      </c>
      <c r="F27" s="177">
        <v>0</v>
      </c>
      <c r="G27" s="178">
        <f>E27*F27</f>
        <v>0</v>
      </c>
      <c r="O27" s="172">
        <v>2</v>
      </c>
      <c r="AA27" s="139">
        <v>12</v>
      </c>
      <c r="AB27" s="139">
        <v>1</v>
      </c>
      <c r="AC27" s="139">
        <v>20</v>
      </c>
      <c r="AZ27" s="139">
        <v>1</v>
      </c>
      <c r="BA27" s="139">
        <f>IF(AZ27=1,G27,0)</f>
        <v>0</v>
      </c>
      <c r="BB27" s="139">
        <f>IF(AZ27=2,G27,0)</f>
        <v>0</v>
      </c>
      <c r="BC27" s="139">
        <f>IF(AZ27=3,G27,0)</f>
        <v>0</v>
      </c>
      <c r="BD27" s="139">
        <f>IF(AZ27=4,G27,0)</f>
        <v>0</v>
      </c>
      <c r="BE27" s="139">
        <f>IF(AZ27=5,G27,0)</f>
        <v>0</v>
      </c>
      <c r="CZ27" s="139">
        <v>0</v>
      </c>
    </row>
    <row r="28" spans="1:104">
      <c r="A28" s="173">
        <v>21</v>
      </c>
      <c r="B28" s="174" t="s">
        <v>112</v>
      </c>
      <c r="C28" s="175" t="s">
        <v>113</v>
      </c>
      <c r="D28" s="176" t="s">
        <v>73</v>
      </c>
      <c r="E28" s="177">
        <v>3</v>
      </c>
      <c r="F28" s="177">
        <v>0</v>
      </c>
      <c r="G28" s="178">
        <f>E28*F28</f>
        <v>0</v>
      </c>
      <c r="O28" s="172">
        <v>2</v>
      </c>
      <c r="AA28" s="139">
        <v>12</v>
      </c>
      <c r="AB28" s="139">
        <v>1</v>
      </c>
      <c r="AC28" s="139">
        <v>21</v>
      </c>
      <c r="AZ28" s="139">
        <v>1</v>
      </c>
      <c r="BA28" s="139">
        <f>IF(AZ28=1,G28,0)</f>
        <v>0</v>
      </c>
      <c r="BB28" s="139">
        <f>IF(AZ28=2,G28,0)</f>
        <v>0</v>
      </c>
      <c r="BC28" s="139">
        <f>IF(AZ28=3,G28,0)</f>
        <v>0</v>
      </c>
      <c r="BD28" s="139">
        <f>IF(AZ28=4,G28,0)</f>
        <v>0</v>
      </c>
      <c r="BE28" s="139">
        <f>IF(AZ28=5,G28,0)</f>
        <v>0</v>
      </c>
      <c r="CZ28" s="139">
        <v>0</v>
      </c>
    </row>
    <row r="29" spans="1:104">
      <c r="A29" s="173">
        <v>22</v>
      </c>
      <c r="B29" s="174" t="s">
        <v>114</v>
      </c>
      <c r="C29" s="175" t="s">
        <v>115</v>
      </c>
      <c r="D29" s="176" t="s">
        <v>73</v>
      </c>
      <c r="E29" s="177">
        <v>3</v>
      </c>
      <c r="F29" s="177">
        <v>0</v>
      </c>
      <c r="G29" s="178">
        <f>E29*F29</f>
        <v>0</v>
      </c>
      <c r="O29" s="172">
        <v>2</v>
      </c>
      <c r="AA29" s="139">
        <v>12</v>
      </c>
      <c r="AB29" s="139">
        <v>1</v>
      </c>
      <c r="AC29" s="139">
        <v>22</v>
      </c>
      <c r="AZ29" s="139">
        <v>1</v>
      </c>
      <c r="BA29" s="139">
        <f>IF(AZ29=1,G29,0)</f>
        <v>0</v>
      </c>
      <c r="BB29" s="139">
        <f>IF(AZ29=2,G29,0)</f>
        <v>0</v>
      </c>
      <c r="BC29" s="139">
        <f>IF(AZ29=3,G29,0)</f>
        <v>0</v>
      </c>
      <c r="BD29" s="139">
        <f>IF(AZ29=4,G29,0)</f>
        <v>0</v>
      </c>
      <c r="BE29" s="139">
        <f>IF(AZ29=5,G29,0)</f>
        <v>0</v>
      </c>
      <c r="CZ29" s="139">
        <v>0</v>
      </c>
    </row>
    <row r="30" spans="1:104">
      <c r="A30" s="173">
        <v>23</v>
      </c>
      <c r="B30" s="174" t="s">
        <v>116</v>
      </c>
      <c r="C30" s="175" t="s">
        <v>117</v>
      </c>
      <c r="D30" s="176" t="s">
        <v>73</v>
      </c>
      <c r="E30" s="177">
        <v>38</v>
      </c>
      <c r="F30" s="177">
        <v>0</v>
      </c>
      <c r="G30" s="178">
        <f>E30*F30</f>
        <v>0</v>
      </c>
      <c r="O30" s="172">
        <v>2</v>
      </c>
      <c r="AA30" s="139">
        <v>12</v>
      </c>
      <c r="AB30" s="139">
        <v>1</v>
      </c>
      <c r="AC30" s="139">
        <v>23</v>
      </c>
      <c r="AZ30" s="139">
        <v>1</v>
      </c>
      <c r="BA30" s="139">
        <f>IF(AZ30=1,G30,0)</f>
        <v>0</v>
      </c>
      <c r="BB30" s="139">
        <f>IF(AZ30=2,G30,0)</f>
        <v>0</v>
      </c>
      <c r="BC30" s="139">
        <f>IF(AZ30=3,G30,0)</f>
        <v>0</v>
      </c>
      <c r="BD30" s="139">
        <f>IF(AZ30=4,G30,0)</f>
        <v>0</v>
      </c>
      <c r="BE30" s="139">
        <f>IF(AZ30=5,G30,0)</f>
        <v>0</v>
      </c>
      <c r="CZ30" s="139">
        <v>0</v>
      </c>
    </row>
    <row r="31" spans="1:104">
      <c r="A31" s="173">
        <v>24</v>
      </c>
      <c r="B31" s="174" t="s">
        <v>118</v>
      </c>
      <c r="C31" s="175" t="s">
        <v>119</v>
      </c>
      <c r="D31" s="176" t="s">
        <v>73</v>
      </c>
      <c r="E31" s="177">
        <v>3</v>
      </c>
      <c r="F31" s="177">
        <v>0</v>
      </c>
      <c r="G31" s="178">
        <f>E31*F31</f>
        <v>0</v>
      </c>
      <c r="O31" s="172">
        <v>2</v>
      </c>
      <c r="AA31" s="139">
        <v>12</v>
      </c>
      <c r="AB31" s="139">
        <v>1</v>
      </c>
      <c r="AC31" s="139">
        <v>24</v>
      </c>
      <c r="AZ31" s="139">
        <v>1</v>
      </c>
      <c r="BA31" s="139">
        <f>IF(AZ31=1,G31,0)</f>
        <v>0</v>
      </c>
      <c r="BB31" s="139">
        <f>IF(AZ31=2,G31,0)</f>
        <v>0</v>
      </c>
      <c r="BC31" s="139">
        <f>IF(AZ31=3,G31,0)</f>
        <v>0</v>
      </c>
      <c r="BD31" s="139">
        <f>IF(AZ31=4,G31,0)</f>
        <v>0</v>
      </c>
      <c r="BE31" s="139">
        <f>IF(AZ31=5,G31,0)</f>
        <v>0</v>
      </c>
      <c r="CZ31" s="139">
        <v>0</v>
      </c>
    </row>
    <row r="32" spans="1:104">
      <c r="A32" s="173">
        <v>25</v>
      </c>
      <c r="B32" s="174" t="s">
        <v>120</v>
      </c>
      <c r="C32" s="175" t="s">
        <v>121</v>
      </c>
      <c r="D32" s="176" t="s">
        <v>73</v>
      </c>
      <c r="E32" s="177">
        <v>3</v>
      </c>
      <c r="F32" s="177">
        <v>0</v>
      </c>
      <c r="G32" s="178">
        <f>E32*F32</f>
        <v>0</v>
      </c>
      <c r="O32" s="172">
        <v>2</v>
      </c>
      <c r="AA32" s="139">
        <v>12</v>
      </c>
      <c r="AB32" s="139">
        <v>1</v>
      </c>
      <c r="AC32" s="139">
        <v>25</v>
      </c>
      <c r="AZ32" s="139">
        <v>1</v>
      </c>
      <c r="BA32" s="139">
        <f>IF(AZ32=1,G32,0)</f>
        <v>0</v>
      </c>
      <c r="BB32" s="139">
        <f>IF(AZ32=2,G32,0)</f>
        <v>0</v>
      </c>
      <c r="BC32" s="139">
        <f>IF(AZ32=3,G32,0)</f>
        <v>0</v>
      </c>
      <c r="BD32" s="139">
        <f>IF(AZ32=4,G32,0)</f>
        <v>0</v>
      </c>
      <c r="BE32" s="139">
        <f>IF(AZ32=5,G32,0)</f>
        <v>0</v>
      </c>
      <c r="CZ32" s="139">
        <v>0</v>
      </c>
    </row>
    <row r="33" spans="1:104">
      <c r="A33" s="173">
        <v>26</v>
      </c>
      <c r="B33" s="174" t="s">
        <v>122</v>
      </c>
      <c r="C33" s="175" t="s">
        <v>123</v>
      </c>
      <c r="D33" s="176" t="s">
        <v>73</v>
      </c>
      <c r="E33" s="177">
        <v>3</v>
      </c>
      <c r="F33" s="177">
        <v>0</v>
      </c>
      <c r="G33" s="178">
        <f>E33*F33</f>
        <v>0</v>
      </c>
      <c r="O33" s="172">
        <v>2</v>
      </c>
      <c r="AA33" s="139">
        <v>12</v>
      </c>
      <c r="AB33" s="139">
        <v>1</v>
      </c>
      <c r="AC33" s="139">
        <v>26</v>
      </c>
      <c r="AZ33" s="139">
        <v>1</v>
      </c>
      <c r="BA33" s="139">
        <f>IF(AZ33=1,G33,0)</f>
        <v>0</v>
      </c>
      <c r="BB33" s="139">
        <f>IF(AZ33=2,G33,0)</f>
        <v>0</v>
      </c>
      <c r="BC33" s="139">
        <f>IF(AZ33=3,G33,0)</f>
        <v>0</v>
      </c>
      <c r="BD33" s="139">
        <f>IF(AZ33=4,G33,0)</f>
        <v>0</v>
      </c>
      <c r="BE33" s="139">
        <f>IF(AZ33=5,G33,0)</f>
        <v>0</v>
      </c>
      <c r="CZ33" s="139">
        <v>0</v>
      </c>
    </row>
    <row r="34" spans="1:104">
      <c r="A34" s="173">
        <v>27</v>
      </c>
      <c r="B34" s="174" t="s">
        <v>124</v>
      </c>
      <c r="C34" s="175" t="s">
        <v>125</v>
      </c>
      <c r="D34" s="176" t="s">
        <v>73</v>
      </c>
      <c r="E34" s="177">
        <v>30</v>
      </c>
      <c r="F34" s="177">
        <v>0</v>
      </c>
      <c r="G34" s="178">
        <f>E34*F34</f>
        <v>0</v>
      </c>
      <c r="O34" s="172">
        <v>2</v>
      </c>
      <c r="AA34" s="139">
        <v>12</v>
      </c>
      <c r="AB34" s="139">
        <v>1</v>
      </c>
      <c r="AC34" s="139">
        <v>27</v>
      </c>
      <c r="AZ34" s="139">
        <v>1</v>
      </c>
      <c r="BA34" s="139">
        <f>IF(AZ34=1,G34,0)</f>
        <v>0</v>
      </c>
      <c r="BB34" s="139">
        <f>IF(AZ34=2,G34,0)</f>
        <v>0</v>
      </c>
      <c r="BC34" s="139">
        <f>IF(AZ34=3,G34,0)</f>
        <v>0</v>
      </c>
      <c r="BD34" s="139">
        <f>IF(AZ34=4,G34,0)</f>
        <v>0</v>
      </c>
      <c r="BE34" s="139">
        <f>IF(AZ34=5,G34,0)</f>
        <v>0</v>
      </c>
      <c r="CZ34" s="139">
        <v>0</v>
      </c>
    </row>
    <row r="35" spans="1:104">
      <c r="A35" s="173">
        <v>28</v>
      </c>
      <c r="B35" s="174" t="s">
        <v>126</v>
      </c>
      <c r="C35" s="175" t="s">
        <v>127</v>
      </c>
      <c r="D35" s="176" t="s">
        <v>73</v>
      </c>
      <c r="E35" s="177">
        <v>3</v>
      </c>
      <c r="F35" s="177">
        <v>0</v>
      </c>
      <c r="G35" s="178">
        <f>E35*F35</f>
        <v>0</v>
      </c>
      <c r="O35" s="172">
        <v>2</v>
      </c>
      <c r="AA35" s="139">
        <v>12</v>
      </c>
      <c r="AB35" s="139">
        <v>1</v>
      </c>
      <c r="AC35" s="139">
        <v>28</v>
      </c>
      <c r="AZ35" s="139">
        <v>1</v>
      </c>
      <c r="BA35" s="139">
        <f>IF(AZ35=1,G35,0)</f>
        <v>0</v>
      </c>
      <c r="BB35" s="139">
        <f>IF(AZ35=2,G35,0)</f>
        <v>0</v>
      </c>
      <c r="BC35" s="139">
        <f>IF(AZ35=3,G35,0)</f>
        <v>0</v>
      </c>
      <c r="BD35" s="139">
        <f>IF(AZ35=4,G35,0)</f>
        <v>0</v>
      </c>
      <c r="BE35" s="139">
        <f>IF(AZ35=5,G35,0)</f>
        <v>0</v>
      </c>
      <c r="CZ35" s="139">
        <v>0</v>
      </c>
    </row>
    <row r="36" spans="1:104">
      <c r="A36" s="173">
        <v>29</v>
      </c>
      <c r="B36" s="174" t="s">
        <v>128</v>
      </c>
      <c r="C36" s="175" t="s">
        <v>129</v>
      </c>
      <c r="D36" s="176" t="s">
        <v>73</v>
      </c>
      <c r="E36" s="177">
        <v>29</v>
      </c>
      <c r="F36" s="177">
        <v>0</v>
      </c>
      <c r="G36" s="178">
        <f>E36*F36</f>
        <v>0</v>
      </c>
      <c r="O36" s="172">
        <v>2</v>
      </c>
      <c r="AA36" s="139">
        <v>12</v>
      </c>
      <c r="AB36" s="139">
        <v>1</v>
      </c>
      <c r="AC36" s="139">
        <v>29</v>
      </c>
      <c r="AZ36" s="139">
        <v>1</v>
      </c>
      <c r="BA36" s="139">
        <f>IF(AZ36=1,G36,0)</f>
        <v>0</v>
      </c>
      <c r="BB36" s="139">
        <f>IF(AZ36=2,G36,0)</f>
        <v>0</v>
      </c>
      <c r="BC36" s="139">
        <f>IF(AZ36=3,G36,0)</f>
        <v>0</v>
      </c>
      <c r="BD36" s="139">
        <f>IF(AZ36=4,G36,0)</f>
        <v>0</v>
      </c>
      <c r="BE36" s="139">
        <f>IF(AZ36=5,G36,0)</f>
        <v>0</v>
      </c>
      <c r="CZ36" s="139">
        <v>0</v>
      </c>
    </row>
    <row r="37" spans="1:104">
      <c r="A37" s="173">
        <v>30</v>
      </c>
      <c r="B37" s="174" t="s">
        <v>130</v>
      </c>
      <c r="C37" s="175" t="s">
        <v>131</v>
      </c>
      <c r="D37" s="176" t="s">
        <v>73</v>
      </c>
      <c r="E37" s="177">
        <v>18</v>
      </c>
      <c r="F37" s="177">
        <v>0</v>
      </c>
      <c r="G37" s="178">
        <f>E37*F37</f>
        <v>0</v>
      </c>
      <c r="O37" s="172">
        <v>2</v>
      </c>
      <c r="AA37" s="139">
        <v>12</v>
      </c>
      <c r="AB37" s="139">
        <v>1</v>
      </c>
      <c r="AC37" s="139">
        <v>30</v>
      </c>
      <c r="AZ37" s="139">
        <v>1</v>
      </c>
      <c r="BA37" s="139">
        <f>IF(AZ37=1,G37,0)</f>
        <v>0</v>
      </c>
      <c r="BB37" s="139">
        <f>IF(AZ37=2,G37,0)</f>
        <v>0</v>
      </c>
      <c r="BC37" s="139">
        <f>IF(AZ37=3,G37,0)</f>
        <v>0</v>
      </c>
      <c r="BD37" s="139">
        <f>IF(AZ37=4,G37,0)</f>
        <v>0</v>
      </c>
      <c r="BE37" s="139">
        <f>IF(AZ37=5,G37,0)</f>
        <v>0</v>
      </c>
      <c r="CZ37" s="139">
        <v>0</v>
      </c>
    </row>
    <row r="38" spans="1:104">
      <c r="A38" s="173">
        <v>31</v>
      </c>
      <c r="B38" s="174" t="s">
        <v>132</v>
      </c>
      <c r="C38" s="175" t="s">
        <v>133</v>
      </c>
      <c r="D38" s="176" t="s">
        <v>73</v>
      </c>
      <c r="E38" s="177">
        <v>2</v>
      </c>
      <c r="F38" s="177">
        <v>0</v>
      </c>
      <c r="G38" s="178">
        <f>E38*F38</f>
        <v>0</v>
      </c>
      <c r="O38" s="172">
        <v>2</v>
      </c>
      <c r="AA38" s="139">
        <v>12</v>
      </c>
      <c r="AB38" s="139">
        <v>1</v>
      </c>
      <c r="AC38" s="139">
        <v>31</v>
      </c>
      <c r="AZ38" s="139">
        <v>1</v>
      </c>
      <c r="BA38" s="139">
        <f>IF(AZ38=1,G38,0)</f>
        <v>0</v>
      </c>
      <c r="BB38" s="139">
        <f>IF(AZ38=2,G38,0)</f>
        <v>0</v>
      </c>
      <c r="BC38" s="139">
        <f>IF(AZ38=3,G38,0)</f>
        <v>0</v>
      </c>
      <c r="BD38" s="139">
        <f>IF(AZ38=4,G38,0)</f>
        <v>0</v>
      </c>
      <c r="BE38" s="139">
        <f>IF(AZ38=5,G38,0)</f>
        <v>0</v>
      </c>
      <c r="CZ38" s="139">
        <v>0</v>
      </c>
    </row>
    <row r="39" spans="1:104">
      <c r="A39" s="173">
        <v>32</v>
      </c>
      <c r="B39" s="174" t="s">
        <v>134</v>
      </c>
      <c r="C39" s="175" t="s">
        <v>135</v>
      </c>
      <c r="D39" s="176" t="s">
        <v>73</v>
      </c>
      <c r="E39" s="177">
        <v>2</v>
      </c>
      <c r="F39" s="177">
        <v>0</v>
      </c>
      <c r="G39" s="178">
        <f>E39*F39</f>
        <v>0</v>
      </c>
      <c r="O39" s="172">
        <v>2</v>
      </c>
      <c r="AA39" s="139">
        <v>12</v>
      </c>
      <c r="AB39" s="139">
        <v>1</v>
      </c>
      <c r="AC39" s="139">
        <v>32</v>
      </c>
      <c r="AZ39" s="139">
        <v>1</v>
      </c>
      <c r="BA39" s="139">
        <f>IF(AZ39=1,G39,0)</f>
        <v>0</v>
      </c>
      <c r="BB39" s="139">
        <f>IF(AZ39=2,G39,0)</f>
        <v>0</v>
      </c>
      <c r="BC39" s="139">
        <f>IF(AZ39=3,G39,0)</f>
        <v>0</v>
      </c>
      <c r="BD39" s="139">
        <f>IF(AZ39=4,G39,0)</f>
        <v>0</v>
      </c>
      <c r="BE39" s="139">
        <f>IF(AZ39=5,G39,0)</f>
        <v>0</v>
      </c>
      <c r="CZ39" s="139">
        <v>0</v>
      </c>
    </row>
    <row r="40" spans="1:104">
      <c r="A40" s="173">
        <v>33</v>
      </c>
      <c r="B40" s="174" t="s">
        <v>136</v>
      </c>
      <c r="C40" s="175" t="s">
        <v>137</v>
      </c>
      <c r="D40" s="176" t="s">
        <v>73</v>
      </c>
      <c r="E40" s="177">
        <v>2</v>
      </c>
      <c r="F40" s="177">
        <v>0</v>
      </c>
      <c r="G40" s="178">
        <f>E40*F40</f>
        <v>0</v>
      </c>
      <c r="O40" s="172">
        <v>2</v>
      </c>
      <c r="AA40" s="139">
        <v>12</v>
      </c>
      <c r="AB40" s="139">
        <v>1</v>
      </c>
      <c r="AC40" s="139">
        <v>33</v>
      </c>
      <c r="AZ40" s="139">
        <v>1</v>
      </c>
      <c r="BA40" s="139">
        <f>IF(AZ40=1,G40,0)</f>
        <v>0</v>
      </c>
      <c r="BB40" s="139">
        <f>IF(AZ40=2,G40,0)</f>
        <v>0</v>
      </c>
      <c r="BC40" s="139">
        <f>IF(AZ40=3,G40,0)</f>
        <v>0</v>
      </c>
      <c r="BD40" s="139">
        <f>IF(AZ40=4,G40,0)</f>
        <v>0</v>
      </c>
      <c r="BE40" s="139">
        <f>IF(AZ40=5,G40,0)</f>
        <v>0</v>
      </c>
      <c r="CZ40" s="139">
        <v>0</v>
      </c>
    </row>
    <row r="41" spans="1:104">
      <c r="A41" s="173">
        <v>34</v>
      </c>
      <c r="B41" s="174" t="s">
        <v>138</v>
      </c>
      <c r="C41" s="175" t="s">
        <v>139</v>
      </c>
      <c r="D41" s="176" t="s">
        <v>73</v>
      </c>
      <c r="E41" s="177">
        <v>3</v>
      </c>
      <c r="F41" s="177">
        <v>0</v>
      </c>
      <c r="G41" s="178">
        <f>E41*F41</f>
        <v>0</v>
      </c>
      <c r="O41" s="172">
        <v>2</v>
      </c>
      <c r="AA41" s="139">
        <v>12</v>
      </c>
      <c r="AB41" s="139">
        <v>1</v>
      </c>
      <c r="AC41" s="139">
        <v>34</v>
      </c>
      <c r="AZ41" s="139">
        <v>1</v>
      </c>
      <c r="BA41" s="139">
        <f>IF(AZ41=1,G41,0)</f>
        <v>0</v>
      </c>
      <c r="BB41" s="139">
        <f>IF(AZ41=2,G41,0)</f>
        <v>0</v>
      </c>
      <c r="BC41" s="139">
        <f>IF(AZ41=3,G41,0)</f>
        <v>0</v>
      </c>
      <c r="BD41" s="139">
        <f>IF(AZ41=4,G41,0)</f>
        <v>0</v>
      </c>
      <c r="BE41" s="139">
        <f>IF(AZ41=5,G41,0)</f>
        <v>0</v>
      </c>
      <c r="CZ41" s="139">
        <v>0</v>
      </c>
    </row>
    <row r="42" spans="1:104">
      <c r="A42" s="173">
        <v>35</v>
      </c>
      <c r="B42" s="174" t="s">
        <v>140</v>
      </c>
      <c r="C42" s="175" t="s">
        <v>141</v>
      </c>
      <c r="D42" s="176" t="s">
        <v>73</v>
      </c>
      <c r="E42" s="177">
        <v>7</v>
      </c>
      <c r="F42" s="177">
        <v>0</v>
      </c>
      <c r="G42" s="178">
        <f>E42*F42</f>
        <v>0</v>
      </c>
      <c r="O42" s="172">
        <v>2</v>
      </c>
      <c r="AA42" s="139">
        <v>12</v>
      </c>
      <c r="AB42" s="139">
        <v>1</v>
      </c>
      <c r="AC42" s="139">
        <v>35</v>
      </c>
      <c r="AZ42" s="139">
        <v>1</v>
      </c>
      <c r="BA42" s="139">
        <f>IF(AZ42=1,G42,0)</f>
        <v>0</v>
      </c>
      <c r="BB42" s="139">
        <f>IF(AZ42=2,G42,0)</f>
        <v>0</v>
      </c>
      <c r="BC42" s="139">
        <f>IF(AZ42=3,G42,0)</f>
        <v>0</v>
      </c>
      <c r="BD42" s="139">
        <f>IF(AZ42=4,G42,0)</f>
        <v>0</v>
      </c>
      <c r="BE42" s="139">
        <f>IF(AZ42=5,G42,0)</f>
        <v>0</v>
      </c>
      <c r="CZ42" s="139">
        <v>0</v>
      </c>
    </row>
    <row r="43" spans="1:104">
      <c r="A43" s="173">
        <v>36</v>
      </c>
      <c r="B43" s="174" t="s">
        <v>142</v>
      </c>
      <c r="C43" s="175" t="s">
        <v>143</v>
      </c>
      <c r="D43" s="176" t="s">
        <v>73</v>
      </c>
      <c r="E43" s="177">
        <v>1</v>
      </c>
      <c r="F43" s="177">
        <v>0</v>
      </c>
      <c r="G43" s="178">
        <f>E43*F43</f>
        <v>0</v>
      </c>
      <c r="O43" s="172">
        <v>2</v>
      </c>
      <c r="AA43" s="139">
        <v>12</v>
      </c>
      <c r="AB43" s="139">
        <v>1</v>
      </c>
      <c r="AC43" s="139">
        <v>36</v>
      </c>
      <c r="AZ43" s="139">
        <v>1</v>
      </c>
      <c r="BA43" s="139">
        <f>IF(AZ43=1,G43,0)</f>
        <v>0</v>
      </c>
      <c r="BB43" s="139">
        <f>IF(AZ43=2,G43,0)</f>
        <v>0</v>
      </c>
      <c r="BC43" s="139">
        <f>IF(AZ43=3,G43,0)</f>
        <v>0</v>
      </c>
      <c r="BD43" s="139">
        <f>IF(AZ43=4,G43,0)</f>
        <v>0</v>
      </c>
      <c r="BE43" s="139">
        <f>IF(AZ43=5,G43,0)</f>
        <v>0</v>
      </c>
      <c r="CZ43" s="139">
        <v>0</v>
      </c>
    </row>
    <row r="44" spans="1:104">
      <c r="A44" s="173">
        <v>37</v>
      </c>
      <c r="B44" s="174" t="s">
        <v>144</v>
      </c>
      <c r="C44" s="175" t="s">
        <v>145</v>
      </c>
      <c r="D44" s="176" t="s">
        <v>73</v>
      </c>
      <c r="E44" s="177">
        <v>21</v>
      </c>
      <c r="F44" s="177">
        <v>0</v>
      </c>
      <c r="G44" s="178">
        <f>E44*F44</f>
        <v>0</v>
      </c>
      <c r="O44" s="172">
        <v>2</v>
      </c>
      <c r="AA44" s="139">
        <v>12</v>
      </c>
      <c r="AB44" s="139">
        <v>1</v>
      </c>
      <c r="AC44" s="139">
        <v>37</v>
      </c>
      <c r="AZ44" s="139">
        <v>1</v>
      </c>
      <c r="BA44" s="139">
        <f>IF(AZ44=1,G44,0)</f>
        <v>0</v>
      </c>
      <c r="BB44" s="139">
        <f>IF(AZ44=2,G44,0)</f>
        <v>0</v>
      </c>
      <c r="BC44" s="139">
        <f>IF(AZ44=3,G44,0)</f>
        <v>0</v>
      </c>
      <c r="BD44" s="139">
        <f>IF(AZ44=4,G44,0)</f>
        <v>0</v>
      </c>
      <c r="BE44" s="139">
        <f>IF(AZ44=5,G44,0)</f>
        <v>0</v>
      </c>
      <c r="CZ44" s="139">
        <v>0</v>
      </c>
    </row>
    <row r="45" spans="1:104">
      <c r="A45" s="173">
        <v>38</v>
      </c>
      <c r="B45" s="174" t="s">
        <v>146</v>
      </c>
      <c r="C45" s="175" t="s">
        <v>147</v>
      </c>
      <c r="D45" s="176" t="s">
        <v>73</v>
      </c>
      <c r="E45" s="177">
        <v>5</v>
      </c>
      <c r="F45" s="177">
        <v>0</v>
      </c>
      <c r="G45" s="178">
        <f>E45*F45</f>
        <v>0</v>
      </c>
      <c r="O45" s="172">
        <v>2</v>
      </c>
      <c r="AA45" s="139">
        <v>12</v>
      </c>
      <c r="AB45" s="139">
        <v>1</v>
      </c>
      <c r="AC45" s="139">
        <v>38</v>
      </c>
      <c r="AZ45" s="139">
        <v>1</v>
      </c>
      <c r="BA45" s="139">
        <f>IF(AZ45=1,G45,0)</f>
        <v>0</v>
      </c>
      <c r="BB45" s="139">
        <f>IF(AZ45=2,G45,0)</f>
        <v>0</v>
      </c>
      <c r="BC45" s="139">
        <f>IF(AZ45=3,G45,0)</f>
        <v>0</v>
      </c>
      <c r="BD45" s="139">
        <f>IF(AZ45=4,G45,0)</f>
        <v>0</v>
      </c>
      <c r="BE45" s="139">
        <f>IF(AZ45=5,G45,0)</f>
        <v>0</v>
      </c>
      <c r="CZ45" s="139">
        <v>0</v>
      </c>
    </row>
    <row r="46" spans="1:104">
      <c r="A46" s="173">
        <v>39</v>
      </c>
      <c r="B46" s="174" t="s">
        <v>148</v>
      </c>
      <c r="C46" s="175" t="s">
        <v>149</v>
      </c>
      <c r="D46" s="176" t="s">
        <v>73</v>
      </c>
      <c r="E46" s="177">
        <v>17</v>
      </c>
      <c r="F46" s="177">
        <v>0</v>
      </c>
      <c r="G46" s="178">
        <f>E46*F46</f>
        <v>0</v>
      </c>
      <c r="O46" s="172">
        <v>2</v>
      </c>
      <c r="AA46" s="139">
        <v>12</v>
      </c>
      <c r="AB46" s="139">
        <v>1</v>
      </c>
      <c r="AC46" s="139">
        <v>39</v>
      </c>
      <c r="AZ46" s="139">
        <v>1</v>
      </c>
      <c r="BA46" s="139">
        <f>IF(AZ46=1,G46,0)</f>
        <v>0</v>
      </c>
      <c r="BB46" s="139">
        <f>IF(AZ46=2,G46,0)</f>
        <v>0</v>
      </c>
      <c r="BC46" s="139">
        <f>IF(AZ46=3,G46,0)</f>
        <v>0</v>
      </c>
      <c r="BD46" s="139">
        <f>IF(AZ46=4,G46,0)</f>
        <v>0</v>
      </c>
      <c r="BE46" s="139">
        <f>IF(AZ46=5,G46,0)</f>
        <v>0</v>
      </c>
      <c r="CZ46" s="139">
        <v>0</v>
      </c>
    </row>
    <row r="47" spans="1:104">
      <c r="A47" s="173">
        <v>40</v>
      </c>
      <c r="B47" s="174" t="s">
        <v>150</v>
      </c>
      <c r="C47" s="175" t="s">
        <v>151</v>
      </c>
      <c r="D47" s="176" t="s">
        <v>73</v>
      </c>
      <c r="E47" s="177">
        <v>43</v>
      </c>
      <c r="F47" s="177">
        <v>0</v>
      </c>
      <c r="G47" s="178">
        <f>E47*F47</f>
        <v>0</v>
      </c>
      <c r="O47" s="172">
        <v>2</v>
      </c>
      <c r="AA47" s="139">
        <v>12</v>
      </c>
      <c r="AB47" s="139">
        <v>1</v>
      </c>
      <c r="AC47" s="139">
        <v>40</v>
      </c>
      <c r="AZ47" s="139">
        <v>1</v>
      </c>
      <c r="BA47" s="139">
        <f>IF(AZ47=1,G47,0)</f>
        <v>0</v>
      </c>
      <c r="BB47" s="139">
        <f>IF(AZ47=2,G47,0)</f>
        <v>0</v>
      </c>
      <c r="BC47" s="139">
        <f>IF(AZ47=3,G47,0)</f>
        <v>0</v>
      </c>
      <c r="BD47" s="139">
        <f>IF(AZ47=4,G47,0)</f>
        <v>0</v>
      </c>
      <c r="BE47" s="139">
        <f>IF(AZ47=5,G47,0)</f>
        <v>0</v>
      </c>
      <c r="CZ47" s="139">
        <v>0</v>
      </c>
    </row>
    <row r="48" spans="1:104">
      <c r="A48" s="173">
        <v>41</v>
      </c>
      <c r="B48" s="174" t="s">
        <v>152</v>
      </c>
      <c r="C48" s="175" t="s">
        <v>153</v>
      </c>
      <c r="D48" s="176" t="s">
        <v>73</v>
      </c>
      <c r="E48" s="177">
        <v>2</v>
      </c>
      <c r="F48" s="177">
        <v>0</v>
      </c>
      <c r="G48" s="178">
        <f>E48*F48</f>
        <v>0</v>
      </c>
      <c r="O48" s="172">
        <v>2</v>
      </c>
      <c r="AA48" s="139">
        <v>12</v>
      </c>
      <c r="AB48" s="139">
        <v>1</v>
      </c>
      <c r="AC48" s="139">
        <v>41</v>
      </c>
      <c r="AZ48" s="139">
        <v>1</v>
      </c>
      <c r="BA48" s="139">
        <f>IF(AZ48=1,G48,0)</f>
        <v>0</v>
      </c>
      <c r="BB48" s="139">
        <f>IF(AZ48=2,G48,0)</f>
        <v>0</v>
      </c>
      <c r="BC48" s="139">
        <f>IF(AZ48=3,G48,0)</f>
        <v>0</v>
      </c>
      <c r="BD48" s="139">
        <f>IF(AZ48=4,G48,0)</f>
        <v>0</v>
      </c>
      <c r="BE48" s="139">
        <f>IF(AZ48=5,G48,0)</f>
        <v>0</v>
      </c>
      <c r="CZ48" s="139">
        <v>0</v>
      </c>
    </row>
    <row r="49" spans="1:104">
      <c r="A49" s="173">
        <v>42</v>
      </c>
      <c r="B49" s="174" t="s">
        <v>154</v>
      </c>
      <c r="C49" s="175" t="s">
        <v>155</v>
      </c>
      <c r="D49" s="176" t="s">
        <v>73</v>
      </c>
      <c r="E49" s="177">
        <v>39</v>
      </c>
      <c r="F49" s="177">
        <v>0</v>
      </c>
      <c r="G49" s="178">
        <f>E49*F49</f>
        <v>0</v>
      </c>
      <c r="O49" s="172">
        <v>2</v>
      </c>
      <c r="AA49" s="139">
        <v>12</v>
      </c>
      <c r="AB49" s="139">
        <v>1</v>
      </c>
      <c r="AC49" s="139">
        <v>42</v>
      </c>
      <c r="AZ49" s="139">
        <v>1</v>
      </c>
      <c r="BA49" s="139">
        <f>IF(AZ49=1,G49,0)</f>
        <v>0</v>
      </c>
      <c r="BB49" s="139">
        <f>IF(AZ49=2,G49,0)</f>
        <v>0</v>
      </c>
      <c r="BC49" s="139">
        <f>IF(AZ49=3,G49,0)</f>
        <v>0</v>
      </c>
      <c r="BD49" s="139">
        <f>IF(AZ49=4,G49,0)</f>
        <v>0</v>
      </c>
      <c r="BE49" s="139">
        <f>IF(AZ49=5,G49,0)</f>
        <v>0</v>
      </c>
      <c r="CZ49" s="139">
        <v>0</v>
      </c>
    </row>
    <row r="50" spans="1:104">
      <c r="A50" s="173">
        <v>43</v>
      </c>
      <c r="B50" s="174" t="s">
        <v>156</v>
      </c>
      <c r="C50" s="175" t="s">
        <v>157</v>
      </c>
      <c r="D50" s="176" t="s">
        <v>73</v>
      </c>
      <c r="E50" s="177">
        <v>49</v>
      </c>
      <c r="F50" s="177">
        <v>0</v>
      </c>
      <c r="G50" s="178">
        <f>E50*F50</f>
        <v>0</v>
      </c>
      <c r="O50" s="172">
        <v>2</v>
      </c>
      <c r="AA50" s="139">
        <v>12</v>
      </c>
      <c r="AB50" s="139">
        <v>1</v>
      </c>
      <c r="AC50" s="139">
        <v>43</v>
      </c>
      <c r="AZ50" s="139">
        <v>1</v>
      </c>
      <c r="BA50" s="139">
        <f>IF(AZ50=1,G50,0)</f>
        <v>0</v>
      </c>
      <c r="BB50" s="139">
        <f>IF(AZ50=2,G50,0)</f>
        <v>0</v>
      </c>
      <c r="BC50" s="139">
        <f>IF(AZ50=3,G50,0)</f>
        <v>0</v>
      </c>
      <c r="BD50" s="139">
        <f>IF(AZ50=4,G50,0)</f>
        <v>0</v>
      </c>
      <c r="BE50" s="139">
        <f>IF(AZ50=5,G50,0)</f>
        <v>0</v>
      </c>
      <c r="CZ50" s="139">
        <v>0</v>
      </c>
    </row>
    <row r="51" spans="1:104">
      <c r="A51" s="173">
        <v>44</v>
      </c>
      <c r="B51" s="174" t="s">
        <v>158</v>
      </c>
      <c r="C51" s="175" t="s">
        <v>159</v>
      </c>
      <c r="D51" s="176" t="s">
        <v>73</v>
      </c>
      <c r="E51" s="177">
        <v>35</v>
      </c>
      <c r="F51" s="177">
        <v>0</v>
      </c>
      <c r="G51" s="178">
        <f>E51*F51</f>
        <v>0</v>
      </c>
      <c r="O51" s="172">
        <v>2</v>
      </c>
      <c r="AA51" s="139">
        <v>12</v>
      </c>
      <c r="AB51" s="139">
        <v>1</v>
      </c>
      <c r="AC51" s="139">
        <v>44</v>
      </c>
      <c r="AZ51" s="139">
        <v>1</v>
      </c>
      <c r="BA51" s="139">
        <f>IF(AZ51=1,G51,0)</f>
        <v>0</v>
      </c>
      <c r="BB51" s="139">
        <f>IF(AZ51=2,G51,0)</f>
        <v>0</v>
      </c>
      <c r="BC51" s="139">
        <f>IF(AZ51=3,G51,0)</f>
        <v>0</v>
      </c>
      <c r="BD51" s="139">
        <f>IF(AZ51=4,G51,0)</f>
        <v>0</v>
      </c>
      <c r="BE51" s="139">
        <f>IF(AZ51=5,G51,0)</f>
        <v>0</v>
      </c>
      <c r="CZ51" s="139">
        <v>0</v>
      </c>
    </row>
    <row r="52" spans="1:104">
      <c r="A52" s="173">
        <v>45</v>
      </c>
      <c r="B52" s="174" t="s">
        <v>160</v>
      </c>
      <c r="C52" s="175" t="s">
        <v>161</v>
      </c>
      <c r="D52" s="176" t="s">
        <v>73</v>
      </c>
      <c r="E52" s="177">
        <v>12</v>
      </c>
      <c r="F52" s="177">
        <v>0</v>
      </c>
      <c r="G52" s="178">
        <f>E52*F52</f>
        <v>0</v>
      </c>
      <c r="O52" s="172">
        <v>2</v>
      </c>
      <c r="AA52" s="139">
        <v>12</v>
      </c>
      <c r="AB52" s="139">
        <v>1</v>
      </c>
      <c r="AC52" s="139">
        <v>45</v>
      </c>
      <c r="AZ52" s="139">
        <v>1</v>
      </c>
      <c r="BA52" s="139">
        <f>IF(AZ52=1,G52,0)</f>
        <v>0</v>
      </c>
      <c r="BB52" s="139">
        <f>IF(AZ52=2,G52,0)</f>
        <v>0</v>
      </c>
      <c r="BC52" s="139">
        <f>IF(AZ52=3,G52,0)</f>
        <v>0</v>
      </c>
      <c r="BD52" s="139">
        <f>IF(AZ52=4,G52,0)</f>
        <v>0</v>
      </c>
      <c r="BE52" s="139">
        <f>IF(AZ52=5,G52,0)</f>
        <v>0</v>
      </c>
      <c r="CZ52" s="139">
        <v>0</v>
      </c>
    </row>
    <row r="53" spans="1:104">
      <c r="A53" s="173">
        <v>46</v>
      </c>
      <c r="B53" s="174" t="s">
        <v>162</v>
      </c>
      <c r="C53" s="175" t="s">
        <v>163</v>
      </c>
      <c r="D53" s="176" t="s">
        <v>73</v>
      </c>
      <c r="E53" s="177">
        <v>3</v>
      </c>
      <c r="F53" s="177">
        <v>0</v>
      </c>
      <c r="G53" s="178">
        <f>E53*F53</f>
        <v>0</v>
      </c>
      <c r="O53" s="172">
        <v>2</v>
      </c>
      <c r="AA53" s="139">
        <v>12</v>
      </c>
      <c r="AB53" s="139">
        <v>1</v>
      </c>
      <c r="AC53" s="139">
        <v>46</v>
      </c>
      <c r="AZ53" s="139">
        <v>1</v>
      </c>
      <c r="BA53" s="139">
        <f>IF(AZ53=1,G53,0)</f>
        <v>0</v>
      </c>
      <c r="BB53" s="139">
        <f>IF(AZ53=2,G53,0)</f>
        <v>0</v>
      </c>
      <c r="BC53" s="139">
        <f>IF(AZ53=3,G53,0)</f>
        <v>0</v>
      </c>
      <c r="BD53" s="139">
        <f>IF(AZ53=4,G53,0)</f>
        <v>0</v>
      </c>
      <c r="BE53" s="139">
        <f>IF(AZ53=5,G53,0)</f>
        <v>0</v>
      </c>
      <c r="CZ53" s="139">
        <v>0</v>
      </c>
    </row>
    <row r="54" spans="1:104">
      <c r="A54" s="173">
        <v>47</v>
      </c>
      <c r="B54" s="174" t="s">
        <v>164</v>
      </c>
      <c r="C54" s="175" t="s">
        <v>165</v>
      </c>
      <c r="D54" s="176" t="s">
        <v>73</v>
      </c>
      <c r="E54" s="177">
        <v>13</v>
      </c>
      <c r="F54" s="177">
        <v>0</v>
      </c>
      <c r="G54" s="178">
        <f>E54*F54</f>
        <v>0</v>
      </c>
      <c r="O54" s="172">
        <v>2</v>
      </c>
      <c r="AA54" s="139">
        <v>12</v>
      </c>
      <c r="AB54" s="139">
        <v>1</v>
      </c>
      <c r="AC54" s="139">
        <v>47</v>
      </c>
      <c r="AZ54" s="139">
        <v>1</v>
      </c>
      <c r="BA54" s="139">
        <f>IF(AZ54=1,G54,0)</f>
        <v>0</v>
      </c>
      <c r="BB54" s="139">
        <f>IF(AZ54=2,G54,0)</f>
        <v>0</v>
      </c>
      <c r="BC54" s="139">
        <f>IF(AZ54=3,G54,0)</f>
        <v>0</v>
      </c>
      <c r="BD54" s="139">
        <f>IF(AZ54=4,G54,0)</f>
        <v>0</v>
      </c>
      <c r="BE54" s="139">
        <f>IF(AZ54=5,G54,0)</f>
        <v>0</v>
      </c>
      <c r="CZ54" s="139">
        <v>0</v>
      </c>
    </row>
    <row r="55" spans="1:104">
      <c r="A55" s="173">
        <v>48</v>
      </c>
      <c r="B55" s="174" t="s">
        <v>166</v>
      </c>
      <c r="C55" s="175" t="s">
        <v>167</v>
      </c>
      <c r="D55" s="176" t="s">
        <v>73</v>
      </c>
      <c r="E55" s="177">
        <v>2</v>
      </c>
      <c r="F55" s="177">
        <v>0</v>
      </c>
      <c r="G55" s="178">
        <f>E55*F55</f>
        <v>0</v>
      </c>
      <c r="O55" s="172">
        <v>2</v>
      </c>
      <c r="AA55" s="139">
        <v>12</v>
      </c>
      <c r="AB55" s="139">
        <v>1</v>
      </c>
      <c r="AC55" s="139">
        <v>48</v>
      </c>
      <c r="AZ55" s="139">
        <v>1</v>
      </c>
      <c r="BA55" s="139">
        <f>IF(AZ55=1,G55,0)</f>
        <v>0</v>
      </c>
      <c r="BB55" s="139">
        <f>IF(AZ55=2,G55,0)</f>
        <v>0</v>
      </c>
      <c r="BC55" s="139">
        <f>IF(AZ55=3,G55,0)</f>
        <v>0</v>
      </c>
      <c r="BD55" s="139">
        <f>IF(AZ55=4,G55,0)</f>
        <v>0</v>
      </c>
      <c r="BE55" s="139">
        <f>IF(AZ55=5,G55,0)</f>
        <v>0</v>
      </c>
      <c r="CZ55" s="139">
        <v>0</v>
      </c>
    </row>
    <row r="56" spans="1:104">
      <c r="A56" s="173">
        <v>49</v>
      </c>
      <c r="B56" s="174" t="s">
        <v>168</v>
      </c>
      <c r="C56" s="175" t="s">
        <v>169</v>
      </c>
      <c r="D56" s="176" t="s">
        <v>73</v>
      </c>
      <c r="E56" s="177">
        <v>3</v>
      </c>
      <c r="F56" s="177">
        <v>0</v>
      </c>
      <c r="G56" s="178">
        <f>E56*F56</f>
        <v>0</v>
      </c>
      <c r="O56" s="172">
        <v>2</v>
      </c>
      <c r="AA56" s="139">
        <v>12</v>
      </c>
      <c r="AB56" s="139">
        <v>1</v>
      </c>
      <c r="AC56" s="139">
        <v>49</v>
      </c>
      <c r="AZ56" s="139">
        <v>1</v>
      </c>
      <c r="BA56" s="139">
        <f>IF(AZ56=1,G56,0)</f>
        <v>0</v>
      </c>
      <c r="BB56" s="139">
        <f>IF(AZ56=2,G56,0)</f>
        <v>0</v>
      </c>
      <c r="BC56" s="139">
        <f>IF(AZ56=3,G56,0)</f>
        <v>0</v>
      </c>
      <c r="BD56" s="139">
        <f>IF(AZ56=4,G56,0)</f>
        <v>0</v>
      </c>
      <c r="BE56" s="139">
        <f>IF(AZ56=5,G56,0)</f>
        <v>0</v>
      </c>
      <c r="CZ56" s="139">
        <v>0</v>
      </c>
    </row>
    <row r="57" spans="1:104">
      <c r="A57" s="173">
        <v>50</v>
      </c>
      <c r="B57" s="174" t="s">
        <v>170</v>
      </c>
      <c r="C57" s="175" t="s">
        <v>171</v>
      </c>
      <c r="D57" s="176" t="s">
        <v>73</v>
      </c>
      <c r="E57" s="177">
        <v>3</v>
      </c>
      <c r="F57" s="177">
        <v>0</v>
      </c>
      <c r="G57" s="178">
        <f>E57*F57</f>
        <v>0</v>
      </c>
      <c r="O57" s="172">
        <v>2</v>
      </c>
      <c r="AA57" s="139">
        <v>12</v>
      </c>
      <c r="AB57" s="139">
        <v>1</v>
      </c>
      <c r="AC57" s="139">
        <v>50</v>
      </c>
      <c r="AZ57" s="139">
        <v>1</v>
      </c>
      <c r="BA57" s="139">
        <f>IF(AZ57=1,G57,0)</f>
        <v>0</v>
      </c>
      <c r="BB57" s="139">
        <f>IF(AZ57=2,G57,0)</f>
        <v>0</v>
      </c>
      <c r="BC57" s="139">
        <f>IF(AZ57=3,G57,0)</f>
        <v>0</v>
      </c>
      <c r="BD57" s="139">
        <f>IF(AZ57=4,G57,0)</f>
        <v>0</v>
      </c>
      <c r="BE57" s="139">
        <f>IF(AZ57=5,G57,0)</f>
        <v>0</v>
      </c>
      <c r="CZ57" s="139">
        <v>0</v>
      </c>
    </row>
    <row r="58" spans="1:104">
      <c r="A58" s="173">
        <v>51</v>
      </c>
      <c r="B58" s="174" t="s">
        <v>172</v>
      </c>
      <c r="C58" s="175" t="s">
        <v>173</v>
      </c>
      <c r="D58" s="176" t="s">
        <v>73</v>
      </c>
      <c r="E58" s="177">
        <v>3</v>
      </c>
      <c r="F58" s="177">
        <v>0</v>
      </c>
      <c r="G58" s="178">
        <f>E58*F58</f>
        <v>0</v>
      </c>
      <c r="O58" s="172">
        <v>2</v>
      </c>
      <c r="AA58" s="139">
        <v>12</v>
      </c>
      <c r="AB58" s="139">
        <v>1</v>
      </c>
      <c r="AC58" s="139">
        <v>51</v>
      </c>
      <c r="AZ58" s="139">
        <v>1</v>
      </c>
      <c r="BA58" s="139">
        <f>IF(AZ58=1,G58,0)</f>
        <v>0</v>
      </c>
      <c r="BB58" s="139">
        <f>IF(AZ58=2,G58,0)</f>
        <v>0</v>
      </c>
      <c r="BC58" s="139">
        <f>IF(AZ58=3,G58,0)</f>
        <v>0</v>
      </c>
      <c r="BD58" s="139">
        <f>IF(AZ58=4,G58,0)</f>
        <v>0</v>
      </c>
      <c r="BE58" s="139">
        <f>IF(AZ58=5,G58,0)</f>
        <v>0</v>
      </c>
      <c r="CZ58" s="139">
        <v>0</v>
      </c>
    </row>
    <row r="59" spans="1:104">
      <c r="A59" s="173">
        <v>52</v>
      </c>
      <c r="B59" s="174" t="s">
        <v>174</v>
      </c>
      <c r="C59" s="175" t="s">
        <v>175</v>
      </c>
      <c r="D59" s="176" t="s">
        <v>73</v>
      </c>
      <c r="E59" s="177">
        <v>2</v>
      </c>
      <c r="F59" s="177">
        <v>0</v>
      </c>
      <c r="G59" s="178">
        <f>E59*F59</f>
        <v>0</v>
      </c>
      <c r="O59" s="172">
        <v>2</v>
      </c>
      <c r="AA59" s="139">
        <v>12</v>
      </c>
      <c r="AB59" s="139">
        <v>1</v>
      </c>
      <c r="AC59" s="139">
        <v>52</v>
      </c>
      <c r="AZ59" s="139">
        <v>1</v>
      </c>
      <c r="BA59" s="139">
        <f>IF(AZ59=1,G59,0)</f>
        <v>0</v>
      </c>
      <c r="BB59" s="139">
        <f>IF(AZ59=2,G59,0)</f>
        <v>0</v>
      </c>
      <c r="BC59" s="139">
        <f>IF(AZ59=3,G59,0)</f>
        <v>0</v>
      </c>
      <c r="BD59" s="139">
        <f>IF(AZ59=4,G59,0)</f>
        <v>0</v>
      </c>
      <c r="BE59" s="139">
        <f>IF(AZ59=5,G59,0)</f>
        <v>0</v>
      </c>
      <c r="CZ59" s="139">
        <v>0</v>
      </c>
    </row>
    <row r="60" spans="1:104">
      <c r="A60" s="173">
        <v>53</v>
      </c>
      <c r="B60" s="174" t="s">
        <v>176</v>
      </c>
      <c r="C60" s="175" t="s">
        <v>177</v>
      </c>
      <c r="D60" s="176" t="s">
        <v>73</v>
      </c>
      <c r="E60" s="177">
        <v>2</v>
      </c>
      <c r="F60" s="177">
        <v>0</v>
      </c>
      <c r="G60" s="178">
        <f>E60*F60</f>
        <v>0</v>
      </c>
      <c r="O60" s="172">
        <v>2</v>
      </c>
      <c r="AA60" s="139">
        <v>12</v>
      </c>
      <c r="AB60" s="139">
        <v>1</v>
      </c>
      <c r="AC60" s="139">
        <v>53</v>
      </c>
      <c r="AZ60" s="139">
        <v>1</v>
      </c>
      <c r="BA60" s="139">
        <f>IF(AZ60=1,G60,0)</f>
        <v>0</v>
      </c>
      <c r="BB60" s="139">
        <f>IF(AZ60=2,G60,0)</f>
        <v>0</v>
      </c>
      <c r="BC60" s="139">
        <f>IF(AZ60=3,G60,0)</f>
        <v>0</v>
      </c>
      <c r="BD60" s="139">
        <f>IF(AZ60=4,G60,0)</f>
        <v>0</v>
      </c>
      <c r="BE60" s="139">
        <f>IF(AZ60=5,G60,0)</f>
        <v>0</v>
      </c>
      <c r="CZ60" s="139">
        <v>0</v>
      </c>
    </row>
    <row r="61" spans="1:104">
      <c r="A61" s="173">
        <v>54</v>
      </c>
      <c r="B61" s="174" t="s">
        <v>178</v>
      </c>
      <c r="C61" s="175" t="s">
        <v>179</v>
      </c>
      <c r="D61" s="176" t="s">
        <v>73</v>
      </c>
      <c r="E61" s="177">
        <v>4</v>
      </c>
      <c r="F61" s="177">
        <v>0</v>
      </c>
      <c r="G61" s="178">
        <f>E61*F61</f>
        <v>0</v>
      </c>
      <c r="O61" s="172">
        <v>2</v>
      </c>
      <c r="AA61" s="139">
        <v>12</v>
      </c>
      <c r="AB61" s="139">
        <v>1</v>
      </c>
      <c r="AC61" s="139">
        <v>54</v>
      </c>
      <c r="AZ61" s="139">
        <v>1</v>
      </c>
      <c r="BA61" s="139">
        <f>IF(AZ61=1,G61,0)</f>
        <v>0</v>
      </c>
      <c r="BB61" s="139">
        <f>IF(AZ61=2,G61,0)</f>
        <v>0</v>
      </c>
      <c r="BC61" s="139">
        <f>IF(AZ61=3,G61,0)</f>
        <v>0</v>
      </c>
      <c r="BD61" s="139">
        <f>IF(AZ61=4,G61,0)</f>
        <v>0</v>
      </c>
      <c r="BE61" s="139">
        <f>IF(AZ61=5,G61,0)</f>
        <v>0</v>
      </c>
      <c r="CZ61" s="139">
        <v>0</v>
      </c>
    </row>
    <row r="62" spans="1:104">
      <c r="A62" s="173">
        <v>55</v>
      </c>
      <c r="B62" s="174" t="s">
        <v>180</v>
      </c>
      <c r="C62" s="175" t="s">
        <v>181</v>
      </c>
      <c r="D62" s="176" t="s">
        <v>73</v>
      </c>
      <c r="E62" s="177">
        <v>9</v>
      </c>
      <c r="F62" s="177">
        <v>0</v>
      </c>
      <c r="G62" s="178">
        <f>E62*F62</f>
        <v>0</v>
      </c>
      <c r="O62" s="172">
        <v>2</v>
      </c>
      <c r="AA62" s="139">
        <v>12</v>
      </c>
      <c r="AB62" s="139">
        <v>1</v>
      </c>
      <c r="AC62" s="139">
        <v>55</v>
      </c>
      <c r="AZ62" s="139">
        <v>1</v>
      </c>
      <c r="BA62" s="139">
        <f>IF(AZ62=1,G62,0)</f>
        <v>0</v>
      </c>
      <c r="BB62" s="139">
        <f>IF(AZ62=2,G62,0)</f>
        <v>0</v>
      </c>
      <c r="BC62" s="139">
        <f>IF(AZ62=3,G62,0)</f>
        <v>0</v>
      </c>
      <c r="BD62" s="139">
        <f>IF(AZ62=4,G62,0)</f>
        <v>0</v>
      </c>
      <c r="BE62" s="139">
        <f>IF(AZ62=5,G62,0)</f>
        <v>0</v>
      </c>
      <c r="CZ62" s="139">
        <v>0</v>
      </c>
    </row>
    <row r="63" spans="1:104">
      <c r="A63" s="173">
        <v>56</v>
      </c>
      <c r="B63" s="174" t="s">
        <v>182</v>
      </c>
      <c r="C63" s="175" t="s">
        <v>183</v>
      </c>
      <c r="D63" s="176" t="s">
        <v>73</v>
      </c>
      <c r="E63" s="177">
        <v>3</v>
      </c>
      <c r="F63" s="177">
        <v>0</v>
      </c>
      <c r="G63" s="178">
        <f>E63*F63</f>
        <v>0</v>
      </c>
      <c r="O63" s="172">
        <v>2</v>
      </c>
      <c r="AA63" s="139">
        <v>12</v>
      </c>
      <c r="AB63" s="139">
        <v>1</v>
      </c>
      <c r="AC63" s="139">
        <v>56</v>
      </c>
      <c r="AZ63" s="139">
        <v>1</v>
      </c>
      <c r="BA63" s="139">
        <f>IF(AZ63=1,G63,0)</f>
        <v>0</v>
      </c>
      <c r="BB63" s="139">
        <f>IF(AZ63=2,G63,0)</f>
        <v>0</v>
      </c>
      <c r="BC63" s="139">
        <f>IF(AZ63=3,G63,0)</f>
        <v>0</v>
      </c>
      <c r="BD63" s="139">
        <f>IF(AZ63=4,G63,0)</f>
        <v>0</v>
      </c>
      <c r="BE63" s="139">
        <f>IF(AZ63=5,G63,0)</f>
        <v>0</v>
      </c>
      <c r="CZ63" s="139">
        <v>0</v>
      </c>
    </row>
    <row r="64" spans="1:104">
      <c r="A64" s="173">
        <v>57</v>
      </c>
      <c r="B64" s="174" t="s">
        <v>184</v>
      </c>
      <c r="C64" s="175" t="s">
        <v>185</v>
      </c>
      <c r="D64" s="176" t="s">
        <v>73</v>
      </c>
      <c r="E64" s="177">
        <v>1</v>
      </c>
      <c r="F64" s="177">
        <v>0</v>
      </c>
      <c r="G64" s="178">
        <f>E64*F64</f>
        <v>0</v>
      </c>
      <c r="O64" s="172">
        <v>2</v>
      </c>
      <c r="AA64" s="139">
        <v>12</v>
      </c>
      <c r="AB64" s="139">
        <v>1</v>
      </c>
      <c r="AC64" s="139">
        <v>57</v>
      </c>
      <c r="AZ64" s="139">
        <v>1</v>
      </c>
      <c r="BA64" s="139">
        <f>IF(AZ64=1,G64,0)</f>
        <v>0</v>
      </c>
      <c r="BB64" s="139">
        <f>IF(AZ64=2,G64,0)</f>
        <v>0</v>
      </c>
      <c r="BC64" s="139">
        <f>IF(AZ64=3,G64,0)</f>
        <v>0</v>
      </c>
      <c r="BD64" s="139">
        <f>IF(AZ64=4,G64,0)</f>
        <v>0</v>
      </c>
      <c r="BE64" s="139">
        <f>IF(AZ64=5,G64,0)</f>
        <v>0</v>
      </c>
      <c r="CZ64" s="139">
        <v>4.0000000000000001E-3</v>
      </c>
    </row>
    <row r="65" spans="1:104">
      <c r="A65" s="173">
        <v>58</v>
      </c>
      <c r="B65" s="174" t="s">
        <v>186</v>
      </c>
      <c r="C65" s="175" t="s">
        <v>187</v>
      </c>
      <c r="D65" s="176" t="s">
        <v>73</v>
      </c>
      <c r="E65" s="177">
        <v>24</v>
      </c>
      <c r="F65" s="177">
        <v>0</v>
      </c>
      <c r="G65" s="178">
        <f>E65*F65</f>
        <v>0</v>
      </c>
      <c r="O65" s="172">
        <v>2</v>
      </c>
      <c r="AA65" s="139">
        <v>12</v>
      </c>
      <c r="AB65" s="139">
        <v>1</v>
      </c>
      <c r="AC65" s="139">
        <v>58</v>
      </c>
      <c r="AZ65" s="139">
        <v>1</v>
      </c>
      <c r="BA65" s="139">
        <f>IF(AZ65=1,G65,0)</f>
        <v>0</v>
      </c>
      <c r="BB65" s="139">
        <f>IF(AZ65=2,G65,0)</f>
        <v>0</v>
      </c>
      <c r="BC65" s="139">
        <f>IF(AZ65=3,G65,0)</f>
        <v>0</v>
      </c>
      <c r="BD65" s="139">
        <f>IF(AZ65=4,G65,0)</f>
        <v>0</v>
      </c>
      <c r="BE65" s="139">
        <f>IF(AZ65=5,G65,0)</f>
        <v>0</v>
      </c>
      <c r="CZ65" s="139">
        <v>0</v>
      </c>
    </row>
    <row r="66" spans="1:104">
      <c r="A66" s="173">
        <v>59</v>
      </c>
      <c r="B66" s="174" t="s">
        <v>188</v>
      </c>
      <c r="C66" s="175" t="s">
        <v>189</v>
      </c>
      <c r="D66" s="176" t="s">
        <v>73</v>
      </c>
      <c r="E66" s="177">
        <v>47</v>
      </c>
      <c r="F66" s="177">
        <v>0</v>
      </c>
      <c r="G66" s="178">
        <f>E66*F66</f>
        <v>0</v>
      </c>
      <c r="O66" s="172">
        <v>2</v>
      </c>
      <c r="AA66" s="139">
        <v>12</v>
      </c>
      <c r="AB66" s="139">
        <v>1</v>
      </c>
      <c r="AC66" s="139">
        <v>59</v>
      </c>
      <c r="AZ66" s="139">
        <v>1</v>
      </c>
      <c r="BA66" s="139">
        <f>IF(AZ66=1,G66,0)</f>
        <v>0</v>
      </c>
      <c r="BB66" s="139">
        <f>IF(AZ66=2,G66,0)</f>
        <v>0</v>
      </c>
      <c r="BC66" s="139">
        <f>IF(AZ66=3,G66,0)</f>
        <v>0</v>
      </c>
      <c r="BD66" s="139">
        <f>IF(AZ66=4,G66,0)</f>
        <v>0</v>
      </c>
      <c r="BE66" s="139">
        <f>IF(AZ66=5,G66,0)</f>
        <v>0</v>
      </c>
      <c r="CZ66" s="139">
        <v>0</v>
      </c>
    </row>
    <row r="67" spans="1:104">
      <c r="A67" s="173">
        <v>60</v>
      </c>
      <c r="B67" s="174" t="s">
        <v>190</v>
      </c>
      <c r="C67" s="175" t="s">
        <v>191</v>
      </c>
      <c r="D67" s="176" t="s">
        <v>73</v>
      </c>
      <c r="E67" s="177">
        <v>35</v>
      </c>
      <c r="F67" s="177">
        <v>0</v>
      </c>
      <c r="G67" s="178">
        <f>E67*F67</f>
        <v>0</v>
      </c>
      <c r="O67" s="172">
        <v>2</v>
      </c>
      <c r="AA67" s="139">
        <v>12</v>
      </c>
      <c r="AB67" s="139">
        <v>1</v>
      </c>
      <c r="AC67" s="139">
        <v>60</v>
      </c>
      <c r="AZ67" s="139">
        <v>1</v>
      </c>
      <c r="BA67" s="139">
        <f>IF(AZ67=1,G67,0)</f>
        <v>0</v>
      </c>
      <c r="BB67" s="139">
        <f>IF(AZ67=2,G67,0)</f>
        <v>0</v>
      </c>
      <c r="BC67" s="139">
        <f>IF(AZ67=3,G67,0)</f>
        <v>0</v>
      </c>
      <c r="BD67" s="139">
        <f>IF(AZ67=4,G67,0)</f>
        <v>0</v>
      </c>
      <c r="BE67" s="139">
        <f>IF(AZ67=5,G67,0)</f>
        <v>0</v>
      </c>
      <c r="CZ67" s="139">
        <v>0</v>
      </c>
    </row>
    <row r="68" spans="1:104">
      <c r="A68" s="173">
        <v>61</v>
      </c>
      <c r="B68" s="174" t="s">
        <v>192</v>
      </c>
      <c r="C68" s="175" t="s">
        <v>193</v>
      </c>
      <c r="D68" s="176" t="s">
        <v>73</v>
      </c>
      <c r="E68" s="177">
        <v>8</v>
      </c>
      <c r="F68" s="177">
        <v>0</v>
      </c>
      <c r="G68" s="178">
        <f>E68*F68</f>
        <v>0</v>
      </c>
      <c r="O68" s="172">
        <v>2</v>
      </c>
      <c r="AA68" s="139">
        <v>12</v>
      </c>
      <c r="AB68" s="139">
        <v>1</v>
      </c>
      <c r="AC68" s="139">
        <v>61</v>
      </c>
      <c r="AZ68" s="139">
        <v>1</v>
      </c>
      <c r="BA68" s="139">
        <f>IF(AZ68=1,G68,0)</f>
        <v>0</v>
      </c>
      <c r="BB68" s="139">
        <f>IF(AZ68=2,G68,0)</f>
        <v>0</v>
      </c>
      <c r="BC68" s="139">
        <f>IF(AZ68=3,G68,0)</f>
        <v>0</v>
      </c>
      <c r="BD68" s="139">
        <f>IF(AZ68=4,G68,0)</f>
        <v>0</v>
      </c>
      <c r="BE68" s="139">
        <f>IF(AZ68=5,G68,0)</f>
        <v>0</v>
      </c>
      <c r="CZ68" s="139">
        <v>0</v>
      </c>
    </row>
    <row r="69" spans="1:104">
      <c r="A69" s="173">
        <v>62</v>
      </c>
      <c r="B69" s="174" t="s">
        <v>194</v>
      </c>
      <c r="C69" s="175" t="s">
        <v>195</v>
      </c>
      <c r="D69" s="176" t="s">
        <v>73</v>
      </c>
      <c r="E69" s="177">
        <v>3</v>
      </c>
      <c r="F69" s="177">
        <v>0</v>
      </c>
      <c r="G69" s="178">
        <f>E69*F69</f>
        <v>0</v>
      </c>
      <c r="O69" s="172">
        <v>2</v>
      </c>
      <c r="AA69" s="139">
        <v>12</v>
      </c>
      <c r="AB69" s="139">
        <v>1</v>
      </c>
      <c r="AC69" s="139">
        <v>62</v>
      </c>
      <c r="AZ69" s="139">
        <v>1</v>
      </c>
      <c r="BA69" s="139">
        <f>IF(AZ69=1,G69,0)</f>
        <v>0</v>
      </c>
      <c r="BB69" s="139">
        <f>IF(AZ69=2,G69,0)</f>
        <v>0</v>
      </c>
      <c r="BC69" s="139">
        <f>IF(AZ69=3,G69,0)</f>
        <v>0</v>
      </c>
      <c r="BD69" s="139">
        <f>IF(AZ69=4,G69,0)</f>
        <v>0</v>
      </c>
      <c r="BE69" s="139">
        <f>IF(AZ69=5,G69,0)</f>
        <v>0</v>
      </c>
      <c r="CZ69" s="139">
        <v>0</v>
      </c>
    </row>
    <row r="70" spans="1:104">
      <c r="A70" s="173">
        <v>63</v>
      </c>
      <c r="B70" s="174" t="s">
        <v>196</v>
      </c>
      <c r="C70" s="175" t="s">
        <v>197</v>
      </c>
      <c r="D70" s="176" t="s">
        <v>73</v>
      </c>
      <c r="E70" s="177">
        <v>12</v>
      </c>
      <c r="F70" s="177">
        <v>0</v>
      </c>
      <c r="G70" s="178">
        <f>E70*F70</f>
        <v>0</v>
      </c>
      <c r="O70" s="172">
        <v>2</v>
      </c>
      <c r="AA70" s="139">
        <v>12</v>
      </c>
      <c r="AB70" s="139">
        <v>1</v>
      </c>
      <c r="AC70" s="139">
        <v>63</v>
      </c>
      <c r="AZ70" s="139">
        <v>1</v>
      </c>
      <c r="BA70" s="139">
        <f>IF(AZ70=1,G70,0)</f>
        <v>0</v>
      </c>
      <c r="BB70" s="139">
        <f>IF(AZ70=2,G70,0)</f>
        <v>0</v>
      </c>
      <c r="BC70" s="139">
        <f>IF(AZ70=3,G70,0)</f>
        <v>0</v>
      </c>
      <c r="BD70" s="139">
        <f>IF(AZ70=4,G70,0)</f>
        <v>0</v>
      </c>
      <c r="BE70" s="139">
        <f>IF(AZ70=5,G70,0)</f>
        <v>0</v>
      </c>
      <c r="CZ70" s="139">
        <v>0</v>
      </c>
    </row>
    <row r="71" spans="1:104">
      <c r="A71" s="173">
        <v>64</v>
      </c>
      <c r="B71" s="174" t="s">
        <v>198</v>
      </c>
      <c r="C71" s="175" t="s">
        <v>199</v>
      </c>
      <c r="D71" s="176" t="s">
        <v>73</v>
      </c>
      <c r="E71" s="177">
        <v>2</v>
      </c>
      <c r="F71" s="177">
        <v>0</v>
      </c>
      <c r="G71" s="178">
        <f>E71*F71</f>
        <v>0</v>
      </c>
      <c r="O71" s="172">
        <v>2</v>
      </c>
      <c r="AA71" s="139">
        <v>12</v>
      </c>
      <c r="AB71" s="139">
        <v>1</v>
      </c>
      <c r="AC71" s="139">
        <v>64</v>
      </c>
      <c r="AZ71" s="139">
        <v>1</v>
      </c>
      <c r="BA71" s="139">
        <f>IF(AZ71=1,G71,0)</f>
        <v>0</v>
      </c>
      <c r="BB71" s="139">
        <f>IF(AZ71=2,G71,0)</f>
        <v>0</v>
      </c>
      <c r="BC71" s="139">
        <f>IF(AZ71=3,G71,0)</f>
        <v>0</v>
      </c>
      <c r="BD71" s="139">
        <f>IF(AZ71=4,G71,0)</f>
        <v>0</v>
      </c>
      <c r="BE71" s="139">
        <f>IF(AZ71=5,G71,0)</f>
        <v>0</v>
      </c>
      <c r="CZ71" s="139">
        <v>0</v>
      </c>
    </row>
    <row r="72" spans="1:104">
      <c r="A72" s="173">
        <v>65</v>
      </c>
      <c r="B72" s="174" t="s">
        <v>200</v>
      </c>
      <c r="C72" s="175" t="s">
        <v>201</v>
      </c>
      <c r="D72" s="176" t="s">
        <v>73</v>
      </c>
      <c r="E72" s="177">
        <v>2</v>
      </c>
      <c r="F72" s="177">
        <v>0</v>
      </c>
      <c r="G72" s="178">
        <f>E72*F72</f>
        <v>0</v>
      </c>
      <c r="O72" s="172">
        <v>2</v>
      </c>
      <c r="AA72" s="139">
        <v>12</v>
      </c>
      <c r="AB72" s="139">
        <v>1</v>
      </c>
      <c r="AC72" s="139">
        <v>65</v>
      </c>
      <c r="AZ72" s="139">
        <v>1</v>
      </c>
      <c r="BA72" s="139">
        <f>IF(AZ72=1,G72,0)</f>
        <v>0</v>
      </c>
      <c r="BB72" s="139">
        <f>IF(AZ72=2,G72,0)</f>
        <v>0</v>
      </c>
      <c r="BC72" s="139">
        <f>IF(AZ72=3,G72,0)</f>
        <v>0</v>
      </c>
      <c r="BD72" s="139">
        <f>IF(AZ72=4,G72,0)</f>
        <v>0</v>
      </c>
      <c r="BE72" s="139">
        <f>IF(AZ72=5,G72,0)</f>
        <v>0</v>
      </c>
      <c r="CZ72" s="139">
        <v>0</v>
      </c>
    </row>
    <row r="73" spans="1:104">
      <c r="A73" s="173">
        <v>66</v>
      </c>
      <c r="B73" s="174" t="s">
        <v>202</v>
      </c>
      <c r="C73" s="175" t="s">
        <v>203</v>
      </c>
      <c r="D73" s="176" t="s">
        <v>73</v>
      </c>
      <c r="E73" s="177">
        <v>1</v>
      </c>
      <c r="F73" s="177">
        <v>0</v>
      </c>
      <c r="G73" s="178">
        <f>E73*F73</f>
        <v>0</v>
      </c>
      <c r="O73" s="172">
        <v>2</v>
      </c>
      <c r="AA73" s="139">
        <v>12</v>
      </c>
      <c r="AB73" s="139">
        <v>1</v>
      </c>
      <c r="AC73" s="139">
        <v>66</v>
      </c>
      <c r="AZ73" s="139">
        <v>1</v>
      </c>
      <c r="BA73" s="139">
        <f>IF(AZ73=1,G73,0)</f>
        <v>0</v>
      </c>
      <c r="BB73" s="139">
        <f>IF(AZ73=2,G73,0)</f>
        <v>0</v>
      </c>
      <c r="BC73" s="139">
        <f>IF(AZ73=3,G73,0)</f>
        <v>0</v>
      </c>
      <c r="BD73" s="139">
        <f>IF(AZ73=4,G73,0)</f>
        <v>0</v>
      </c>
      <c r="BE73" s="139">
        <f>IF(AZ73=5,G73,0)</f>
        <v>0</v>
      </c>
      <c r="CZ73" s="139">
        <v>0</v>
      </c>
    </row>
    <row r="74" spans="1:104">
      <c r="A74" s="173">
        <v>67</v>
      </c>
      <c r="B74" s="174" t="s">
        <v>204</v>
      </c>
      <c r="C74" s="175" t="s">
        <v>205</v>
      </c>
      <c r="D74" s="176" t="s">
        <v>73</v>
      </c>
      <c r="E74" s="177">
        <v>2</v>
      </c>
      <c r="F74" s="177">
        <v>0</v>
      </c>
      <c r="G74" s="178">
        <f>E74*F74</f>
        <v>0</v>
      </c>
      <c r="O74" s="172">
        <v>2</v>
      </c>
      <c r="AA74" s="139">
        <v>12</v>
      </c>
      <c r="AB74" s="139">
        <v>1</v>
      </c>
      <c r="AC74" s="139">
        <v>67</v>
      </c>
      <c r="AZ74" s="139">
        <v>1</v>
      </c>
      <c r="BA74" s="139">
        <f>IF(AZ74=1,G74,0)</f>
        <v>0</v>
      </c>
      <c r="BB74" s="139">
        <f>IF(AZ74=2,G74,0)</f>
        <v>0</v>
      </c>
      <c r="BC74" s="139">
        <f>IF(AZ74=3,G74,0)</f>
        <v>0</v>
      </c>
      <c r="BD74" s="139">
        <f>IF(AZ74=4,G74,0)</f>
        <v>0</v>
      </c>
      <c r="BE74" s="139">
        <f>IF(AZ74=5,G74,0)</f>
        <v>0</v>
      </c>
      <c r="CZ74" s="139">
        <v>0</v>
      </c>
    </row>
    <row r="75" spans="1:104">
      <c r="A75" s="173">
        <v>68</v>
      </c>
      <c r="B75" s="174" t="s">
        <v>206</v>
      </c>
      <c r="C75" s="175" t="s">
        <v>207</v>
      </c>
      <c r="D75" s="176" t="s">
        <v>73</v>
      </c>
      <c r="E75" s="177">
        <v>3</v>
      </c>
      <c r="F75" s="177">
        <v>0</v>
      </c>
      <c r="G75" s="178">
        <f>E75*F75</f>
        <v>0</v>
      </c>
      <c r="O75" s="172">
        <v>2</v>
      </c>
      <c r="AA75" s="139">
        <v>12</v>
      </c>
      <c r="AB75" s="139">
        <v>1</v>
      </c>
      <c r="AC75" s="139">
        <v>68</v>
      </c>
      <c r="AZ75" s="139">
        <v>1</v>
      </c>
      <c r="BA75" s="139">
        <f>IF(AZ75=1,G75,0)</f>
        <v>0</v>
      </c>
      <c r="BB75" s="139">
        <f>IF(AZ75=2,G75,0)</f>
        <v>0</v>
      </c>
      <c r="BC75" s="139">
        <f>IF(AZ75=3,G75,0)</f>
        <v>0</v>
      </c>
      <c r="BD75" s="139">
        <f>IF(AZ75=4,G75,0)</f>
        <v>0</v>
      </c>
      <c r="BE75" s="139">
        <f>IF(AZ75=5,G75,0)</f>
        <v>0</v>
      </c>
      <c r="CZ75" s="139">
        <v>0</v>
      </c>
    </row>
    <row r="76" spans="1:104">
      <c r="A76" s="173">
        <v>69</v>
      </c>
      <c r="B76" s="174" t="s">
        <v>208</v>
      </c>
      <c r="C76" s="175" t="s">
        <v>209</v>
      </c>
      <c r="D76" s="176" t="s">
        <v>73</v>
      </c>
      <c r="E76" s="177">
        <v>2</v>
      </c>
      <c r="F76" s="177">
        <v>0</v>
      </c>
      <c r="G76" s="178">
        <f>E76*F76</f>
        <v>0</v>
      </c>
      <c r="O76" s="172">
        <v>2</v>
      </c>
      <c r="AA76" s="139">
        <v>12</v>
      </c>
      <c r="AB76" s="139">
        <v>1</v>
      </c>
      <c r="AC76" s="139">
        <v>69</v>
      </c>
      <c r="AZ76" s="139">
        <v>1</v>
      </c>
      <c r="BA76" s="139">
        <f>IF(AZ76=1,G76,0)</f>
        <v>0</v>
      </c>
      <c r="BB76" s="139">
        <f>IF(AZ76=2,G76,0)</f>
        <v>0</v>
      </c>
      <c r="BC76" s="139">
        <f>IF(AZ76=3,G76,0)</f>
        <v>0</v>
      </c>
      <c r="BD76" s="139">
        <f>IF(AZ76=4,G76,0)</f>
        <v>0</v>
      </c>
      <c r="BE76" s="139">
        <f>IF(AZ76=5,G76,0)</f>
        <v>0</v>
      </c>
      <c r="CZ76" s="139">
        <v>0</v>
      </c>
    </row>
    <row r="77" spans="1:104">
      <c r="A77" s="173">
        <v>70</v>
      </c>
      <c r="B77" s="174" t="s">
        <v>210</v>
      </c>
      <c r="C77" s="175" t="s">
        <v>211</v>
      </c>
      <c r="D77" s="176" t="s">
        <v>73</v>
      </c>
      <c r="E77" s="177">
        <v>12</v>
      </c>
      <c r="F77" s="177">
        <v>0</v>
      </c>
      <c r="G77" s="178">
        <f>E77*F77</f>
        <v>0</v>
      </c>
      <c r="O77" s="172">
        <v>2</v>
      </c>
      <c r="AA77" s="139">
        <v>12</v>
      </c>
      <c r="AB77" s="139">
        <v>1</v>
      </c>
      <c r="AC77" s="139">
        <v>70</v>
      </c>
      <c r="AZ77" s="139">
        <v>1</v>
      </c>
      <c r="BA77" s="139">
        <f>IF(AZ77=1,G77,0)</f>
        <v>0</v>
      </c>
      <c r="BB77" s="139">
        <f>IF(AZ77=2,G77,0)</f>
        <v>0</v>
      </c>
      <c r="BC77" s="139">
        <f>IF(AZ77=3,G77,0)</f>
        <v>0</v>
      </c>
      <c r="BD77" s="139">
        <f>IF(AZ77=4,G77,0)</f>
        <v>0</v>
      </c>
      <c r="BE77" s="139">
        <f>IF(AZ77=5,G77,0)</f>
        <v>0</v>
      </c>
      <c r="CZ77" s="139">
        <v>0</v>
      </c>
    </row>
    <row r="78" spans="1:104">
      <c r="A78" s="173">
        <v>71</v>
      </c>
      <c r="B78" s="174" t="s">
        <v>212</v>
      </c>
      <c r="C78" s="175" t="s">
        <v>213</v>
      </c>
      <c r="D78" s="176" t="s">
        <v>73</v>
      </c>
      <c r="E78" s="177">
        <v>1</v>
      </c>
      <c r="F78" s="177">
        <v>0</v>
      </c>
      <c r="G78" s="178">
        <f>E78*F78</f>
        <v>0</v>
      </c>
      <c r="O78" s="172">
        <v>2</v>
      </c>
      <c r="AA78" s="139">
        <v>12</v>
      </c>
      <c r="AB78" s="139">
        <v>1</v>
      </c>
      <c r="AC78" s="139">
        <v>71</v>
      </c>
      <c r="AZ78" s="139">
        <v>1</v>
      </c>
      <c r="BA78" s="139">
        <f>IF(AZ78=1,G78,0)</f>
        <v>0</v>
      </c>
      <c r="BB78" s="139">
        <f>IF(AZ78=2,G78,0)</f>
        <v>0</v>
      </c>
      <c r="BC78" s="139">
        <f>IF(AZ78=3,G78,0)</f>
        <v>0</v>
      </c>
      <c r="BD78" s="139">
        <f>IF(AZ78=4,G78,0)</f>
        <v>0</v>
      </c>
      <c r="BE78" s="139">
        <f>IF(AZ78=5,G78,0)</f>
        <v>0</v>
      </c>
      <c r="CZ78" s="139">
        <v>0</v>
      </c>
    </row>
    <row r="79" spans="1:104">
      <c r="A79" s="173">
        <v>72</v>
      </c>
      <c r="B79" s="174" t="s">
        <v>214</v>
      </c>
      <c r="C79" s="175" t="s">
        <v>215</v>
      </c>
      <c r="D79" s="176" t="s">
        <v>73</v>
      </c>
      <c r="E79" s="177">
        <v>10</v>
      </c>
      <c r="F79" s="177">
        <v>0</v>
      </c>
      <c r="G79" s="178">
        <f>E79*F79</f>
        <v>0</v>
      </c>
      <c r="O79" s="172">
        <v>2</v>
      </c>
      <c r="AA79" s="139">
        <v>12</v>
      </c>
      <c r="AB79" s="139">
        <v>1</v>
      </c>
      <c r="AC79" s="139">
        <v>72</v>
      </c>
      <c r="AZ79" s="139">
        <v>1</v>
      </c>
      <c r="BA79" s="139">
        <f>IF(AZ79=1,G79,0)</f>
        <v>0</v>
      </c>
      <c r="BB79" s="139">
        <f>IF(AZ79=2,G79,0)</f>
        <v>0</v>
      </c>
      <c r="BC79" s="139">
        <f>IF(AZ79=3,G79,0)</f>
        <v>0</v>
      </c>
      <c r="BD79" s="139">
        <f>IF(AZ79=4,G79,0)</f>
        <v>0</v>
      </c>
      <c r="BE79" s="139">
        <f>IF(AZ79=5,G79,0)</f>
        <v>0</v>
      </c>
      <c r="CZ79" s="139">
        <v>0</v>
      </c>
    </row>
    <row r="80" spans="1:104">
      <c r="A80" s="173">
        <v>73</v>
      </c>
      <c r="B80" s="174" t="s">
        <v>216</v>
      </c>
      <c r="C80" s="175" t="s">
        <v>217</v>
      </c>
      <c r="D80" s="176" t="s">
        <v>73</v>
      </c>
      <c r="E80" s="177">
        <v>8</v>
      </c>
      <c r="F80" s="177">
        <v>0</v>
      </c>
      <c r="G80" s="178">
        <f>E80*F80</f>
        <v>0</v>
      </c>
      <c r="O80" s="172">
        <v>2</v>
      </c>
      <c r="AA80" s="139">
        <v>12</v>
      </c>
      <c r="AB80" s="139">
        <v>1</v>
      </c>
      <c r="AC80" s="139">
        <v>73</v>
      </c>
      <c r="AZ80" s="139">
        <v>1</v>
      </c>
      <c r="BA80" s="139">
        <f>IF(AZ80=1,G80,0)</f>
        <v>0</v>
      </c>
      <c r="BB80" s="139">
        <f>IF(AZ80=2,G80,0)</f>
        <v>0</v>
      </c>
      <c r="BC80" s="139">
        <f>IF(AZ80=3,G80,0)</f>
        <v>0</v>
      </c>
      <c r="BD80" s="139">
        <f>IF(AZ80=4,G80,0)</f>
        <v>0</v>
      </c>
      <c r="BE80" s="139">
        <f>IF(AZ80=5,G80,0)</f>
        <v>0</v>
      </c>
      <c r="CZ80" s="139">
        <v>0</v>
      </c>
    </row>
    <row r="81" spans="1:104">
      <c r="A81" s="173">
        <v>74</v>
      </c>
      <c r="B81" s="174" t="s">
        <v>218</v>
      </c>
      <c r="C81" s="175" t="s">
        <v>219</v>
      </c>
      <c r="D81" s="176" t="s">
        <v>73</v>
      </c>
      <c r="E81" s="177">
        <v>1</v>
      </c>
      <c r="F81" s="177">
        <v>0</v>
      </c>
      <c r="G81" s="178">
        <f>E81*F81</f>
        <v>0</v>
      </c>
      <c r="O81" s="172">
        <v>2</v>
      </c>
      <c r="AA81" s="139">
        <v>12</v>
      </c>
      <c r="AB81" s="139">
        <v>1</v>
      </c>
      <c r="AC81" s="139">
        <v>74</v>
      </c>
      <c r="AZ81" s="139">
        <v>1</v>
      </c>
      <c r="BA81" s="139">
        <f>IF(AZ81=1,G81,0)</f>
        <v>0</v>
      </c>
      <c r="BB81" s="139">
        <f>IF(AZ81=2,G81,0)</f>
        <v>0</v>
      </c>
      <c r="BC81" s="139">
        <f>IF(AZ81=3,G81,0)</f>
        <v>0</v>
      </c>
      <c r="BD81" s="139">
        <f>IF(AZ81=4,G81,0)</f>
        <v>0</v>
      </c>
      <c r="BE81" s="139">
        <f>IF(AZ81=5,G81,0)</f>
        <v>0</v>
      </c>
      <c r="CZ81" s="139">
        <v>0</v>
      </c>
    </row>
    <row r="82" spans="1:104">
      <c r="A82" s="173">
        <v>75</v>
      </c>
      <c r="B82" s="174" t="s">
        <v>220</v>
      </c>
      <c r="C82" s="175" t="s">
        <v>221</v>
      </c>
      <c r="D82" s="176" t="s">
        <v>73</v>
      </c>
      <c r="E82" s="177">
        <v>5</v>
      </c>
      <c r="F82" s="177">
        <v>0</v>
      </c>
      <c r="G82" s="178">
        <f>E82*F82</f>
        <v>0</v>
      </c>
      <c r="O82" s="172">
        <v>2</v>
      </c>
      <c r="AA82" s="139">
        <v>12</v>
      </c>
      <c r="AB82" s="139">
        <v>1</v>
      </c>
      <c r="AC82" s="139">
        <v>75</v>
      </c>
      <c r="AZ82" s="139">
        <v>1</v>
      </c>
      <c r="BA82" s="139">
        <f>IF(AZ82=1,G82,0)</f>
        <v>0</v>
      </c>
      <c r="BB82" s="139">
        <f>IF(AZ82=2,G82,0)</f>
        <v>0</v>
      </c>
      <c r="BC82" s="139">
        <f>IF(AZ82=3,G82,0)</f>
        <v>0</v>
      </c>
      <c r="BD82" s="139">
        <f>IF(AZ82=4,G82,0)</f>
        <v>0</v>
      </c>
      <c r="BE82" s="139">
        <f>IF(AZ82=5,G82,0)</f>
        <v>0</v>
      </c>
      <c r="CZ82" s="139">
        <v>0</v>
      </c>
    </row>
    <row r="83" spans="1:104">
      <c r="A83" s="173">
        <v>76</v>
      </c>
      <c r="B83" s="174" t="s">
        <v>222</v>
      </c>
      <c r="C83" s="175" t="s">
        <v>223</v>
      </c>
      <c r="D83" s="176" t="s">
        <v>73</v>
      </c>
      <c r="E83" s="177">
        <v>12</v>
      </c>
      <c r="F83" s="177">
        <v>0</v>
      </c>
      <c r="G83" s="178">
        <f>E83*F83</f>
        <v>0</v>
      </c>
      <c r="O83" s="172">
        <v>2</v>
      </c>
      <c r="AA83" s="139">
        <v>12</v>
      </c>
      <c r="AB83" s="139">
        <v>1</v>
      </c>
      <c r="AC83" s="139">
        <v>76</v>
      </c>
      <c r="AZ83" s="139">
        <v>1</v>
      </c>
      <c r="BA83" s="139">
        <f>IF(AZ83=1,G83,0)</f>
        <v>0</v>
      </c>
      <c r="BB83" s="139">
        <f>IF(AZ83=2,G83,0)</f>
        <v>0</v>
      </c>
      <c r="BC83" s="139">
        <f>IF(AZ83=3,G83,0)</f>
        <v>0</v>
      </c>
      <c r="BD83" s="139">
        <f>IF(AZ83=4,G83,0)</f>
        <v>0</v>
      </c>
      <c r="BE83" s="139">
        <f>IF(AZ83=5,G83,0)</f>
        <v>0</v>
      </c>
      <c r="CZ83" s="139">
        <v>0</v>
      </c>
    </row>
    <row r="84" spans="1:104">
      <c r="A84" s="173">
        <v>77</v>
      </c>
      <c r="B84" s="174" t="s">
        <v>224</v>
      </c>
      <c r="C84" s="175" t="s">
        <v>225</v>
      </c>
      <c r="D84" s="176" t="s">
        <v>73</v>
      </c>
      <c r="E84" s="177">
        <v>11</v>
      </c>
      <c r="F84" s="177">
        <v>0</v>
      </c>
      <c r="G84" s="178">
        <f>E84*F84</f>
        <v>0</v>
      </c>
      <c r="O84" s="172">
        <v>2</v>
      </c>
      <c r="AA84" s="139">
        <v>12</v>
      </c>
      <c r="AB84" s="139">
        <v>1</v>
      </c>
      <c r="AC84" s="139">
        <v>77</v>
      </c>
      <c r="AZ84" s="139">
        <v>1</v>
      </c>
      <c r="BA84" s="139">
        <f>IF(AZ84=1,G84,0)</f>
        <v>0</v>
      </c>
      <c r="BB84" s="139">
        <f>IF(AZ84=2,G84,0)</f>
        <v>0</v>
      </c>
      <c r="BC84" s="139">
        <f>IF(AZ84=3,G84,0)</f>
        <v>0</v>
      </c>
      <c r="BD84" s="139">
        <f>IF(AZ84=4,G84,0)</f>
        <v>0</v>
      </c>
      <c r="BE84" s="139">
        <f>IF(AZ84=5,G84,0)</f>
        <v>0</v>
      </c>
      <c r="CZ84" s="139">
        <v>0</v>
      </c>
    </row>
    <row r="85" spans="1:104">
      <c r="A85" s="173">
        <v>78</v>
      </c>
      <c r="B85" s="174" t="s">
        <v>226</v>
      </c>
      <c r="C85" s="175" t="s">
        <v>227</v>
      </c>
      <c r="D85" s="176" t="s">
        <v>73</v>
      </c>
      <c r="E85" s="177">
        <v>3</v>
      </c>
      <c r="F85" s="177">
        <v>0</v>
      </c>
      <c r="G85" s="178">
        <f>E85*F85</f>
        <v>0</v>
      </c>
      <c r="O85" s="172">
        <v>2</v>
      </c>
      <c r="AA85" s="139">
        <v>12</v>
      </c>
      <c r="AB85" s="139">
        <v>1</v>
      </c>
      <c r="AC85" s="139">
        <v>78</v>
      </c>
      <c r="AZ85" s="139">
        <v>1</v>
      </c>
      <c r="BA85" s="139">
        <f>IF(AZ85=1,G85,0)</f>
        <v>0</v>
      </c>
      <c r="BB85" s="139">
        <f>IF(AZ85=2,G85,0)</f>
        <v>0</v>
      </c>
      <c r="BC85" s="139">
        <f>IF(AZ85=3,G85,0)</f>
        <v>0</v>
      </c>
      <c r="BD85" s="139">
        <f>IF(AZ85=4,G85,0)</f>
        <v>0</v>
      </c>
      <c r="BE85" s="139">
        <f>IF(AZ85=5,G85,0)</f>
        <v>0</v>
      </c>
      <c r="CZ85" s="139">
        <v>0</v>
      </c>
    </row>
    <row r="86" spans="1:104">
      <c r="A86" s="173">
        <v>79</v>
      </c>
      <c r="B86" s="174" t="s">
        <v>228</v>
      </c>
      <c r="C86" s="175" t="s">
        <v>229</v>
      </c>
      <c r="D86" s="176" t="s">
        <v>73</v>
      </c>
      <c r="E86" s="177">
        <v>11</v>
      </c>
      <c r="F86" s="177">
        <v>0</v>
      </c>
      <c r="G86" s="178">
        <f>E86*F86</f>
        <v>0</v>
      </c>
      <c r="O86" s="172">
        <v>2</v>
      </c>
      <c r="AA86" s="139">
        <v>12</v>
      </c>
      <c r="AB86" s="139">
        <v>1</v>
      </c>
      <c r="AC86" s="139">
        <v>79</v>
      </c>
      <c r="AZ86" s="139">
        <v>1</v>
      </c>
      <c r="BA86" s="139">
        <f>IF(AZ86=1,G86,0)</f>
        <v>0</v>
      </c>
      <c r="BB86" s="139">
        <f>IF(AZ86=2,G86,0)</f>
        <v>0</v>
      </c>
      <c r="BC86" s="139">
        <f>IF(AZ86=3,G86,0)</f>
        <v>0</v>
      </c>
      <c r="BD86" s="139">
        <f>IF(AZ86=4,G86,0)</f>
        <v>0</v>
      </c>
      <c r="BE86" s="139">
        <f>IF(AZ86=5,G86,0)</f>
        <v>0</v>
      </c>
      <c r="CZ86" s="139">
        <v>0</v>
      </c>
    </row>
    <row r="87" spans="1:104">
      <c r="A87" s="179"/>
      <c r="B87" s="180" t="s">
        <v>66</v>
      </c>
      <c r="C87" s="181" t="str">
        <f>CONCATENATE(B7," ",C7)</f>
        <v>13 Rostlinný materiál</v>
      </c>
      <c r="D87" s="179"/>
      <c r="E87" s="182"/>
      <c r="F87" s="182"/>
      <c r="G87" s="183">
        <f>SUM(G7:G86)</f>
        <v>0</v>
      </c>
      <c r="O87" s="172">
        <v>4</v>
      </c>
      <c r="BA87" s="184">
        <f>SUM(BA7:BA86)</f>
        <v>0</v>
      </c>
      <c r="BB87" s="184">
        <f>SUM(BB7:BB86)</f>
        <v>0</v>
      </c>
      <c r="BC87" s="184">
        <f>SUM(BC7:BC86)</f>
        <v>0</v>
      </c>
      <c r="BD87" s="184">
        <f>SUM(BD7:BD86)</f>
        <v>0</v>
      </c>
      <c r="BE87" s="184">
        <f>SUM(BE7:BE86)</f>
        <v>0</v>
      </c>
    </row>
    <row r="88" spans="1:104">
      <c r="A88" s="140"/>
      <c r="B88" s="140"/>
      <c r="C88" s="140"/>
      <c r="D88" s="140"/>
      <c r="E88" s="140"/>
      <c r="F88" s="140"/>
      <c r="G88" s="140"/>
    </row>
    <row r="89" spans="1:104">
      <c r="E89" s="139"/>
    </row>
    <row r="90" spans="1:104">
      <c r="E90" s="139"/>
    </row>
    <row r="91" spans="1:104">
      <c r="E91" s="139"/>
    </row>
    <row r="92" spans="1:104">
      <c r="E92" s="139"/>
    </row>
    <row r="93" spans="1:104">
      <c r="E93" s="139"/>
    </row>
    <row r="94" spans="1:104">
      <c r="E94" s="139"/>
    </row>
    <row r="95" spans="1:104">
      <c r="E95" s="139"/>
    </row>
    <row r="96" spans="1:104">
      <c r="E96" s="139"/>
    </row>
    <row r="97" spans="1:7">
      <c r="E97" s="139"/>
    </row>
    <row r="98" spans="1:7">
      <c r="E98" s="139"/>
    </row>
    <row r="99" spans="1:7">
      <c r="E99" s="139"/>
    </row>
    <row r="100" spans="1:7">
      <c r="E100" s="139"/>
    </row>
    <row r="101" spans="1:7">
      <c r="E101" s="139"/>
    </row>
    <row r="102" spans="1:7">
      <c r="E102" s="139"/>
    </row>
    <row r="103" spans="1:7">
      <c r="E103" s="139"/>
    </row>
    <row r="104" spans="1:7">
      <c r="E104" s="139"/>
    </row>
    <row r="105" spans="1:7">
      <c r="E105" s="139"/>
    </row>
    <row r="106" spans="1:7">
      <c r="E106" s="139"/>
    </row>
    <row r="107" spans="1:7">
      <c r="E107" s="139"/>
    </row>
    <row r="108" spans="1:7">
      <c r="E108" s="139"/>
    </row>
    <row r="109" spans="1:7">
      <c r="E109" s="139"/>
    </row>
    <row r="110" spans="1:7">
      <c r="E110" s="139"/>
    </row>
    <row r="111" spans="1:7">
      <c r="A111" s="185"/>
      <c r="B111" s="185"/>
      <c r="C111" s="185"/>
      <c r="D111" s="185"/>
      <c r="E111" s="185"/>
      <c r="F111" s="185"/>
      <c r="G111" s="185"/>
    </row>
    <row r="112" spans="1:7">
      <c r="A112" s="185"/>
      <c r="B112" s="185"/>
      <c r="C112" s="185"/>
      <c r="D112" s="185"/>
      <c r="E112" s="185"/>
      <c r="F112" s="185"/>
      <c r="G112" s="185"/>
    </row>
    <row r="113" spans="1:7">
      <c r="A113" s="185"/>
      <c r="B113" s="185"/>
      <c r="C113" s="185"/>
      <c r="D113" s="185"/>
      <c r="E113" s="185"/>
      <c r="F113" s="185"/>
      <c r="G113" s="185"/>
    </row>
    <row r="114" spans="1:7">
      <c r="A114" s="185"/>
      <c r="B114" s="185"/>
      <c r="C114" s="185"/>
      <c r="D114" s="185"/>
      <c r="E114" s="185"/>
      <c r="F114" s="185"/>
      <c r="G114" s="185"/>
    </row>
    <row r="115" spans="1:7">
      <c r="E115" s="139"/>
    </row>
    <row r="116" spans="1:7">
      <c r="E116" s="139"/>
    </row>
    <row r="117" spans="1:7">
      <c r="E117" s="139"/>
    </row>
    <row r="118" spans="1:7">
      <c r="E118" s="139"/>
    </row>
    <row r="119" spans="1:7">
      <c r="E119" s="139"/>
    </row>
    <row r="120" spans="1:7">
      <c r="E120" s="139"/>
    </row>
    <row r="121" spans="1:7">
      <c r="E121" s="139"/>
    </row>
    <row r="122" spans="1:7">
      <c r="E122" s="139"/>
    </row>
    <row r="123" spans="1:7">
      <c r="E123" s="139"/>
    </row>
    <row r="124" spans="1:7">
      <c r="E124" s="139"/>
    </row>
    <row r="125" spans="1:7">
      <c r="E125" s="139"/>
    </row>
    <row r="126" spans="1:7">
      <c r="E126" s="139"/>
    </row>
    <row r="127" spans="1:7">
      <c r="E127" s="139"/>
    </row>
    <row r="128" spans="1:7">
      <c r="E128" s="139"/>
    </row>
    <row r="129" spans="5:5">
      <c r="E129" s="139"/>
    </row>
    <row r="130" spans="5:5">
      <c r="E130" s="139"/>
    </row>
    <row r="131" spans="5:5">
      <c r="E131" s="139"/>
    </row>
    <row r="132" spans="5:5">
      <c r="E132" s="139"/>
    </row>
    <row r="133" spans="5:5">
      <c r="E133" s="139"/>
    </row>
    <row r="134" spans="5:5">
      <c r="E134" s="139"/>
    </row>
    <row r="135" spans="5:5">
      <c r="E135" s="139"/>
    </row>
    <row r="136" spans="5:5">
      <c r="E136" s="139"/>
    </row>
    <row r="137" spans="5:5">
      <c r="E137" s="139"/>
    </row>
    <row r="138" spans="5:5">
      <c r="E138" s="139"/>
    </row>
    <row r="139" spans="5:5">
      <c r="E139" s="139"/>
    </row>
    <row r="140" spans="5:5">
      <c r="E140" s="139"/>
    </row>
    <row r="141" spans="5:5">
      <c r="E141" s="139"/>
    </row>
    <row r="142" spans="5:5">
      <c r="E142" s="139"/>
    </row>
    <row r="143" spans="5:5">
      <c r="E143" s="139"/>
    </row>
    <row r="144" spans="5:5">
      <c r="E144" s="139"/>
    </row>
    <row r="145" spans="1:7">
      <c r="E145" s="139"/>
    </row>
    <row r="146" spans="1:7">
      <c r="A146" s="186"/>
      <c r="B146" s="186"/>
    </row>
    <row r="147" spans="1:7">
      <c r="A147" s="185"/>
      <c r="B147" s="185"/>
      <c r="C147" s="188"/>
      <c r="D147" s="188"/>
      <c r="E147" s="189"/>
      <c r="F147" s="188"/>
      <c r="G147" s="190"/>
    </row>
    <row r="148" spans="1:7">
      <c r="A148" s="191"/>
      <c r="B148" s="191"/>
      <c r="C148" s="185"/>
      <c r="D148" s="185"/>
      <c r="E148" s="192"/>
      <c r="F148" s="185"/>
      <c r="G148" s="185"/>
    </row>
    <row r="149" spans="1:7">
      <c r="A149" s="185"/>
      <c r="B149" s="185"/>
      <c r="C149" s="185"/>
      <c r="D149" s="185"/>
      <c r="E149" s="192"/>
      <c r="F149" s="185"/>
      <c r="G149" s="185"/>
    </row>
    <row r="150" spans="1:7">
      <c r="A150" s="185"/>
      <c r="B150" s="185"/>
      <c r="C150" s="185"/>
      <c r="D150" s="185"/>
      <c r="E150" s="192"/>
      <c r="F150" s="185"/>
      <c r="G150" s="185"/>
    </row>
    <row r="151" spans="1:7">
      <c r="A151" s="185"/>
      <c r="B151" s="185"/>
      <c r="C151" s="185"/>
      <c r="D151" s="185"/>
      <c r="E151" s="192"/>
      <c r="F151" s="185"/>
      <c r="G151" s="185"/>
    </row>
    <row r="152" spans="1:7">
      <c r="A152" s="185"/>
      <c r="B152" s="185"/>
      <c r="C152" s="185"/>
      <c r="D152" s="185"/>
      <c r="E152" s="192"/>
      <c r="F152" s="185"/>
      <c r="G152" s="185"/>
    </row>
    <row r="153" spans="1:7">
      <c r="A153" s="185"/>
      <c r="B153" s="185"/>
      <c r="C153" s="185"/>
      <c r="D153" s="185"/>
      <c r="E153" s="192"/>
      <c r="F153" s="185"/>
      <c r="G153" s="185"/>
    </row>
    <row r="154" spans="1:7">
      <c r="A154" s="185"/>
      <c r="B154" s="185"/>
      <c r="C154" s="185"/>
      <c r="D154" s="185"/>
      <c r="E154" s="192"/>
      <c r="F154" s="185"/>
      <c r="G154" s="185"/>
    </row>
    <row r="155" spans="1:7">
      <c r="A155" s="185"/>
      <c r="B155" s="185"/>
      <c r="C155" s="185"/>
      <c r="D155" s="185"/>
      <c r="E155" s="192"/>
      <c r="F155" s="185"/>
      <c r="G155" s="185"/>
    </row>
    <row r="156" spans="1:7">
      <c r="A156" s="185"/>
      <c r="B156" s="185"/>
      <c r="C156" s="185"/>
      <c r="D156" s="185"/>
      <c r="E156" s="192"/>
      <c r="F156" s="185"/>
      <c r="G156" s="185"/>
    </row>
    <row r="157" spans="1:7">
      <c r="A157" s="185"/>
      <c r="B157" s="185"/>
      <c r="C157" s="185"/>
      <c r="D157" s="185"/>
      <c r="E157" s="192"/>
      <c r="F157" s="185"/>
      <c r="G157" s="185"/>
    </row>
    <row r="158" spans="1:7">
      <c r="A158" s="185"/>
      <c r="B158" s="185"/>
      <c r="C158" s="185"/>
      <c r="D158" s="185"/>
      <c r="E158" s="192"/>
      <c r="F158" s="185"/>
      <c r="G158" s="185"/>
    </row>
    <row r="159" spans="1:7">
      <c r="A159" s="185"/>
      <c r="B159" s="185"/>
      <c r="C159" s="185"/>
      <c r="D159" s="185"/>
      <c r="E159" s="192"/>
      <c r="F159" s="185"/>
      <c r="G159" s="185"/>
    </row>
    <row r="160" spans="1:7">
      <c r="A160" s="185"/>
      <c r="B160" s="185"/>
      <c r="C160" s="185"/>
      <c r="D160" s="185"/>
      <c r="E160" s="192"/>
      <c r="F160" s="185"/>
      <c r="G160" s="185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19685039370078741" bottom="0.19685039370078741" header="0" footer="0.19685039370078741"/>
  <pageSetup paperSize="9" scale="98" orientation="portrait" horizontalDpi="300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39</vt:i4>
      </vt:variant>
    </vt:vector>
  </HeadingPairs>
  <TitlesOfParts>
    <vt:vector size="42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VRN</vt:lpstr>
      <vt:lpstr>VRNKc</vt:lpstr>
      <vt:lpstr>VRNnazev</vt:lpstr>
      <vt:lpstr>VRNproc</vt:lpstr>
      <vt:lpstr>VRNzakl</vt:lpstr>
      <vt:lpstr>Zakazka</vt:lpstr>
      <vt:lpstr>Zaklad22</vt:lpstr>
      <vt:lpstr>Zaklad5</vt:lpstr>
      <vt:lpstr>Zhotovitel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2015-05-18T04:13:02Z</cp:lastPrinted>
  <dcterms:created xsi:type="dcterms:W3CDTF">2015-05-18T04:12:22Z</dcterms:created>
  <dcterms:modified xsi:type="dcterms:W3CDTF">2015-05-18T04:13:33Z</dcterms:modified>
</cp:coreProperties>
</file>